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5135" windowHeight="8130" activeTab="4"/>
  </bookViews>
  <sheets>
    <sheet name="1.Directions" sheetId="4" r:id="rId1"/>
    <sheet name="2.Performance_Items" sheetId="1" r:id="rId2"/>
    <sheet name="3.Pay Level" sheetId="9" r:id="rId3"/>
    <sheet name="4.Fringe_Benefits" sheetId="7" r:id="rId4"/>
    <sheet name="5.Budget_Items" sheetId="2" r:id="rId5"/>
    <sheet name="6.Summary" sheetId="5" r:id="rId6"/>
    <sheet name="Pay Levels" sheetId="8" state="hidden" r:id="rId7"/>
  </sheets>
  <definedNames>
    <definedName name="_xlnm.Print_Area" localSheetId="1">'2.Performance_Items'!$A$1:$M$30</definedName>
  </definedNames>
  <calcPr calcId="125725"/>
</workbook>
</file>

<file path=xl/calcChain.xml><?xml version="1.0" encoding="utf-8"?>
<calcChain xmlns="http://schemas.openxmlformats.org/spreadsheetml/2006/main">
  <c r="E17" i="5"/>
  <c r="B7" i="7"/>
  <c r="B8"/>
  <c r="B9"/>
  <c r="B10"/>
  <c r="A9" i="2"/>
  <c r="A10"/>
  <c r="A11"/>
  <c r="A12"/>
  <c r="A6"/>
  <c r="A7"/>
  <c r="A8"/>
  <c r="A5"/>
  <c r="B6" i="7"/>
  <c r="B5"/>
  <c r="B4"/>
  <c r="B3"/>
  <c r="G4"/>
  <c r="G3"/>
  <c r="D17" i="5"/>
  <c r="F17"/>
  <c r="G17"/>
  <c r="G5" i="7"/>
  <c r="G6"/>
  <c r="G7"/>
  <c r="G8"/>
  <c r="G9"/>
  <c r="G10"/>
  <c r="C3"/>
  <c r="H5"/>
  <c r="D7" i="2" s="1"/>
  <c r="AF7" s="1"/>
  <c r="C5" i="7"/>
  <c r="C6"/>
  <c r="C7"/>
  <c r="C8"/>
  <c r="H8" s="1"/>
  <c r="C9"/>
  <c r="C10"/>
  <c r="H10" s="1"/>
  <c r="C4"/>
  <c r="H15"/>
  <c r="H11"/>
  <c r="H12"/>
  <c r="H13"/>
  <c r="H14"/>
  <c r="H16"/>
  <c r="H7"/>
  <c r="H9"/>
  <c r="AE13" i="2"/>
  <c r="AF10"/>
  <c r="AF9"/>
  <c r="AF4"/>
  <c r="I14" i="9"/>
  <c r="E14"/>
  <c r="O3"/>
  <c r="O14" s="1"/>
  <c r="N3"/>
  <c r="N14" s="1"/>
  <c r="H6" i="7" l="1"/>
  <c r="D8" i="2" s="1"/>
  <c r="AF8" s="1"/>
  <c r="H4" i="7"/>
  <c r="D6" i="2" s="1"/>
  <c r="AF6" s="1"/>
  <c r="H3" i="7"/>
  <c r="D5" i="2" s="1"/>
  <c r="AF5" s="1"/>
  <c r="P3" i="9"/>
  <c r="P14" s="1"/>
  <c r="AF13" i="2" l="1"/>
  <c r="C17" i="5" s="1"/>
  <c r="J11" i="2"/>
  <c r="J12"/>
  <c r="H11"/>
  <c r="H12"/>
  <c r="F11"/>
  <c r="F12"/>
  <c r="AG6"/>
  <c r="AC61"/>
  <c r="AC62"/>
  <c r="AC63"/>
  <c r="AC64"/>
  <c r="AC65"/>
  <c r="AC66"/>
  <c r="AC67"/>
  <c r="AC60"/>
  <c r="AA61"/>
  <c r="AA62"/>
  <c r="AA63"/>
  <c r="AA64"/>
  <c r="AA65"/>
  <c r="AA66"/>
  <c r="AA67"/>
  <c r="AA60"/>
  <c r="Y61"/>
  <c r="Y62"/>
  <c r="Y63"/>
  <c r="Y64"/>
  <c r="Y65"/>
  <c r="Y66"/>
  <c r="Y67"/>
  <c r="Y60"/>
  <c r="W61"/>
  <c r="W62"/>
  <c r="W63"/>
  <c r="W64"/>
  <c r="W65"/>
  <c r="W66"/>
  <c r="W67"/>
  <c r="W60"/>
  <c r="U61"/>
  <c r="U62"/>
  <c r="U63"/>
  <c r="U64"/>
  <c r="U65"/>
  <c r="U66"/>
  <c r="U67"/>
  <c r="U60"/>
  <c r="S61"/>
  <c r="S62"/>
  <c r="S63"/>
  <c r="S64"/>
  <c r="S65"/>
  <c r="S66"/>
  <c r="S67"/>
  <c r="S60"/>
  <c r="Q61"/>
  <c r="Q62"/>
  <c r="Q63"/>
  <c r="Q64"/>
  <c r="Q65"/>
  <c r="Q66"/>
  <c r="Q67"/>
  <c r="Q60"/>
  <c r="O61"/>
  <c r="O62"/>
  <c r="O63"/>
  <c r="O64"/>
  <c r="O65"/>
  <c r="O66"/>
  <c r="O67"/>
  <c r="O60"/>
  <c r="M61"/>
  <c r="M62"/>
  <c r="M63"/>
  <c r="M64"/>
  <c r="M65"/>
  <c r="M66"/>
  <c r="M67"/>
  <c r="M60"/>
  <c r="K61"/>
  <c r="K62"/>
  <c r="K63"/>
  <c r="K64"/>
  <c r="K65"/>
  <c r="K66"/>
  <c r="K67"/>
  <c r="K60"/>
  <c r="I61"/>
  <c r="I62"/>
  <c r="I63"/>
  <c r="I64"/>
  <c r="I65"/>
  <c r="I66"/>
  <c r="I67"/>
  <c r="I60"/>
  <c r="G61"/>
  <c r="G62"/>
  <c r="G63"/>
  <c r="G64"/>
  <c r="G65"/>
  <c r="G66"/>
  <c r="G67"/>
  <c r="G60"/>
  <c r="E61"/>
  <c r="E62"/>
  <c r="E63"/>
  <c r="E64"/>
  <c r="E65"/>
  <c r="E66"/>
  <c r="E67"/>
  <c r="E60"/>
  <c r="AC47"/>
  <c r="AC48"/>
  <c r="AC49"/>
  <c r="AC50"/>
  <c r="AC51"/>
  <c r="AC52"/>
  <c r="AC53"/>
  <c r="AC46"/>
  <c r="AA47"/>
  <c r="AA48"/>
  <c r="AA49"/>
  <c r="AA50"/>
  <c r="AA51"/>
  <c r="AA52"/>
  <c r="AA53"/>
  <c r="AA46"/>
  <c r="Y47"/>
  <c r="Y48"/>
  <c r="Y49"/>
  <c r="Y50"/>
  <c r="Y51"/>
  <c r="Y52"/>
  <c r="Y53"/>
  <c r="Y46"/>
  <c r="W47"/>
  <c r="W48"/>
  <c r="W49"/>
  <c r="W50"/>
  <c r="W51"/>
  <c r="W52"/>
  <c r="W53"/>
  <c r="W46"/>
  <c r="W54" s="1"/>
  <c r="F14" i="5" s="1"/>
  <c r="U47" i="2"/>
  <c r="U48"/>
  <c r="U49"/>
  <c r="U50"/>
  <c r="U51"/>
  <c r="U52"/>
  <c r="U53"/>
  <c r="U46"/>
  <c r="S47"/>
  <c r="S48"/>
  <c r="S49"/>
  <c r="S50"/>
  <c r="S51"/>
  <c r="S52"/>
  <c r="S53"/>
  <c r="S46"/>
  <c r="Q47"/>
  <c r="Q48"/>
  <c r="Q49"/>
  <c r="Q50"/>
  <c r="Q51"/>
  <c r="Q52"/>
  <c r="Q53"/>
  <c r="Q46"/>
  <c r="O47"/>
  <c r="O48"/>
  <c r="O49"/>
  <c r="O50"/>
  <c r="O51"/>
  <c r="O52"/>
  <c r="O53"/>
  <c r="O46"/>
  <c r="M47"/>
  <c r="M48"/>
  <c r="M49"/>
  <c r="M50"/>
  <c r="M51"/>
  <c r="M52"/>
  <c r="M53"/>
  <c r="M46"/>
  <c r="K47"/>
  <c r="K48"/>
  <c r="K49"/>
  <c r="K50"/>
  <c r="K51"/>
  <c r="K52"/>
  <c r="K53"/>
  <c r="K46"/>
  <c r="I47"/>
  <c r="I48"/>
  <c r="I49"/>
  <c r="I50"/>
  <c r="I51"/>
  <c r="I52"/>
  <c r="I53"/>
  <c r="I46"/>
  <c r="G47"/>
  <c r="G48"/>
  <c r="G49"/>
  <c r="G50"/>
  <c r="G51"/>
  <c r="G52"/>
  <c r="G53"/>
  <c r="G46"/>
  <c r="E47"/>
  <c r="E48"/>
  <c r="E49"/>
  <c r="E50"/>
  <c r="E51"/>
  <c r="E52"/>
  <c r="E53"/>
  <c r="E46"/>
  <c r="AE38"/>
  <c r="AC32"/>
  <c r="AC33"/>
  <c r="AC34"/>
  <c r="AC35"/>
  <c r="AC36"/>
  <c r="AC37"/>
  <c r="AC38"/>
  <c r="AC31"/>
  <c r="AA32"/>
  <c r="AA33"/>
  <c r="AA34"/>
  <c r="AA35"/>
  <c r="AA36"/>
  <c r="AA37"/>
  <c r="AA38"/>
  <c r="AA31"/>
  <c r="Y32"/>
  <c r="Y33"/>
  <c r="Y34"/>
  <c r="Y35"/>
  <c r="Y36"/>
  <c r="Y37"/>
  <c r="Y38"/>
  <c r="Y31"/>
  <c r="W32"/>
  <c r="W33"/>
  <c r="W34"/>
  <c r="W35"/>
  <c r="W36"/>
  <c r="W37"/>
  <c r="W38"/>
  <c r="W31"/>
  <c r="U32"/>
  <c r="U33"/>
  <c r="U34"/>
  <c r="U35"/>
  <c r="U36"/>
  <c r="U37"/>
  <c r="U38"/>
  <c r="U31"/>
  <c r="S32"/>
  <c r="S33"/>
  <c r="S34"/>
  <c r="S35"/>
  <c r="S36"/>
  <c r="S37"/>
  <c r="S38"/>
  <c r="S31"/>
  <c r="Q32"/>
  <c r="Q33"/>
  <c r="Q34"/>
  <c r="Q35"/>
  <c r="Q36"/>
  <c r="Q37"/>
  <c r="Q38"/>
  <c r="Q31"/>
  <c r="O32"/>
  <c r="O33"/>
  <c r="O34"/>
  <c r="O35"/>
  <c r="O36"/>
  <c r="O37"/>
  <c r="O38"/>
  <c r="O31"/>
  <c r="M32"/>
  <c r="M33"/>
  <c r="M34"/>
  <c r="M35"/>
  <c r="M36"/>
  <c r="M37"/>
  <c r="M38"/>
  <c r="M31"/>
  <c r="G32"/>
  <c r="G33"/>
  <c r="G34"/>
  <c r="G35"/>
  <c r="G36"/>
  <c r="G37"/>
  <c r="G38"/>
  <c r="I32"/>
  <c r="I33"/>
  <c r="I34"/>
  <c r="I35"/>
  <c r="I36"/>
  <c r="I37"/>
  <c r="I38"/>
  <c r="K32"/>
  <c r="K33"/>
  <c r="K34"/>
  <c r="K35"/>
  <c r="K36"/>
  <c r="K37"/>
  <c r="K38"/>
  <c r="K31"/>
  <c r="I31"/>
  <c r="G31"/>
  <c r="E32"/>
  <c r="E33"/>
  <c r="E34"/>
  <c r="E35"/>
  <c r="E36"/>
  <c r="E37"/>
  <c r="E31"/>
  <c r="AD19"/>
  <c r="AD20"/>
  <c r="AD21"/>
  <c r="AD22"/>
  <c r="AD23"/>
  <c r="AD24"/>
  <c r="AD25"/>
  <c r="AD18"/>
  <c r="AB19"/>
  <c r="AB20"/>
  <c r="AB21"/>
  <c r="AB22"/>
  <c r="AB23"/>
  <c r="AB24"/>
  <c r="AB25"/>
  <c r="AB18"/>
  <c r="Z19"/>
  <c r="Z20"/>
  <c r="Z21"/>
  <c r="Z22"/>
  <c r="Z23"/>
  <c r="Z24"/>
  <c r="Z25"/>
  <c r="Z18"/>
  <c r="X19"/>
  <c r="X20"/>
  <c r="X21"/>
  <c r="X22"/>
  <c r="X23"/>
  <c r="X24"/>
  <c r="X25"/>
  <c r="X18"/>
  <c r="V19"/>
  <c r="V20"/>
  <c r="V21"/>
  <c r="V22"/>
  <c r="V23"/>
  <c r="V24"/>
  <c r="V25"/>
  <c r="V18"/>
  <c r="T19"/>
  <c r="T20"/>
  <c r="T21"/>
  <c r="T22"/>
  <c r="T23"/>
  <c r="T24"/>
  <c r="T25"/>
  <c r="T18"/>
  <c r="R19"/>
  <c r="R20"/>
  <c r="R21"/>
  <c r="R22"/>
  <c r="R23"/>
  <c r="R24"/>
  <c r="R25"/>
  <c r="R18"/>
  <c r="P19"/>
  <c r="P20"/>
  <c r="P21"/>
  <c r="P22"/>
  <c r="P23"/>
  <c r="P24"/>
  <c r="P25"/>
  <c r="P18"/>
  <c r="N19"/>
  <c r="N20"/>
  <c r="N21"/>
  <c r="N22"/>
  <c r="N23"/>
  <c r="N24"/>
  <c r="N25"/>
  <c r="N18"/>
  <c r="F19"/>
  <c r="F20"/>
  <c r="F21"/>
  <c r="F22"/>
  <c r="F23"/>
  <c r="F24"/>
  <c r="F25"/>
  <c r="H19"/>
  <c r="H20"/>
  <c r="H21"/>
  <c r="H22"/>
  <c r="H23"/>
  <c r="H24"/>
  <c r="H25"/>
  <c r="H18"/>
  <c r="J19"/>
  <c r="J20"/>
  <c r="J21"/>
  <c r="J22"/>
  <c r="J23"/>
  <c r="J24"/>
  <c r="J25"/>
  <c r="J18"/>
  <c r="L19"/>
  <c r="L20"/>
  <c r="L21"/>
  <c r="L22"/>
  <c r="L23"/>
  <c r="L24"/>
  <c r="L25"/>
  <c r="L18"/>
  <c r="F18"/>
  <c r="AB68"/>
  <c r="Z68"/>
  <c r="X68"/>
  <c r="V68"/>
  <c r="T68"/>
  <c r="R68"/>
  <c r="P68"/>
  <c r="N68"/>
  <c r="L68"/>
  <c r="J68"/>
  <c r="H68"/>
  <c r="F68"/>
  <c r="D68"/>
  <c r="AD66"/>
  <c r="AE66" s="1"/>
  <c r="AD65"/>
  <c r="AE65" s="1"/>
  <c r="AD64"/>
  <c r="AE64" s="1"/>
  <c r="AD63"/>
  <c r="AE63" s="1"/>
  <c r="AD62"/>
  <c r="AE62" s="1"/>
  <c r="AD61"/>
  <c r="AE61" s="1"/>
  <c r="AD60"/>
  <c r="AE60" s="1"/>
  <c r="AB54"/>
  <c r="Z54"/>
  <c r="X54"/>
  <c r="V54"/>
  <c r="T54"/>
  <c r="R54"/>
  <c r="P54"/>
  <c r="N54"/>
  <c r="L54"/>
  <c r="J54"/>
  <c r="H54"/>
  <c r="F54"/>
  <c r="D54"/>
  <c r="AD52"/>
  <c r="AE52" s="1"/>
  <c r="AD51"/>
  <c r="AE51" s="1"/>
  <c r="AD50"/>
  <c r="AE50" s="1"/>
  <c r="AD49"/>
  <c r="AE49" s="1"/>
  <c r="AD48"/>
  <c r="AE48" s="1"/>
  <c r="AD47"/>
  <c r="AE47" s="1"/>
  <c r="AD46"/>
  <c r="AB39"/>
  <c r="Z39"/>
  <c r="X39"/>
  <c r="V39"/>
  <c r="T39"/>
  <c r="R39"/>
  <c r="P39"/>
  <c r="N39"/>
  <c r="L39"/>
  <c r="J39"/>
  <c r="H39"/>
  <c r="F39"/>
  <c r="D39"/>
  <c r="AD37"/>
  <c r="AE37" s="1"/>
  <c r="AD36"/>
  <c r="AE36" s="1"/>
  <c r="AD35"/>
  <c r="AE35" s="1"/>
  <c r="AD34"/>
  <c r="AE34" s="1"/>
  <c r="AD33"/>
  <c r="AE33" s="1"/>
  <c r="AD32"/>
  <c r="AE32" s="1"/>
  <c r="AD31"/>
  <c r="AE31" s="1"/>
  <c r="O39"/>
  <c r="E10" i="5" s="1"/>
  <c r="AC26" i="2"/>
  <c r="AA26"/>
  <c r="Y26"/>
  <c r="W26"/>
  <c r="U26"/>
  <c r="S26"/>
  <c r="Q26"/>
  <c r="O26"/>
  <c r="M26"/>
  <c r="K26"/>
  <c r="I26"/>
  <c r="G26"/>
  <c r="E26"/>
  <c r="AE24"/>
  <c r="AF24" s="1"/>
  <c r="AE23"/>
  <c r="AF23" s="1"/>
  <c r="AE22"/>
  <c r="AF22" s="1"/>
  <c r="AE21"/>
  <c r="AF21" s="1"/>
  <c r="AE20"/>
  <c r="AF20" s="1"/>
  <c r="AE19"/>
  <c r="AF19" s="1"/>
  <c r="AE18"/>
  <c r="AF18" s="1"/>
  <c r="B17" i="5"/>
  <c r="B16"/>
  <c r="B15"/>
  <c r="B14"/>
  <c r="B13"/>
  <c r="B12"/>
  <c r="B11"/>
  <c r="B10"/>
  <c r="B9"/>
  <c r="B8"/>
  <c r="B7"/>
  <c r="B6"/>
  <c r="B5"/>
  <c r="F5" i="2"/>
  <c r="AC13"/>
  <c r="AA13"/>
  <c r="Y13"/>
  <c r="W13"/>
  <c r="U13"/>
  <c r="J5"/>
  <c r="H5"/>
  <c r="B26"/>
  <c r="S13"/>
  <c r="Q13"/>
  <c r="O13"/>
  <c r="M13"/>
  <c r="K13"/>
  <c r="I13"/>
  <c r="G13"/>
  <c r="E13"/>
  <c r="C13"/>
  <c r="G54" l="1"/>
  <c r="F6" i="5" s="1"/>
  <c r="G39" i="2"/>
  <c r="E6" i="5" s="1"/>
  <c r="W39" i="2"/>
  <c r="E14" i="5" s="1"/>
  <c r="O54" i="2"/>
  <c r="F10" i="5" s="1"/>
  <c r="H26" i="2"/>
  <c r="D6" i="5" s="1"/>
  <c r="K39" i="2"/>
  <c r="E8" i="5" s="1"/>
  <c r="M39" i="2"/>
  <c r="E9" i="5" s="1"/>
  <c r="Q39" i="2"/>
  <c r="E11" i="5" s="1"/>
  <c r="S39" i="2"/>
  <c r="E12" i="5" s="1"/>
  <c r="U39" i="2"/>
  <c r="E13" i="5" s="1"/>
  <c r="AA39" i="2"/>
  <c r="E16" i="5" s="1"/>
  <c r="AC39" i="2"/>
  <c r="K54"/>
  <c r="F8" i="5" s="1"/>
  <c r="S54" i="2"/>
  <c r="F12" i="5" s="1"/>
  <c r="AA54" i="2"/>
  <c r="F16" i="5" s="1"/>
  <c r="S68" i="2"/>
  <c r="G12" i="5" s="1"/>
  <c r="AC68" i="2"/>
  <c r="F26"/>
  <c r="D5" i="5" s="1"/>
  <c r="I39" i="2"/>
  <c r="E7" i="5" s="1"/>
  <c r="E54" i="2"/>
  <c r="F5" i="5" s="1"/>
  <c r="I54" i="2"/>
  <c r="F7" i="5" s="1"/>
  <c r="M54" i="2"/>
  <c r="F9" i="5" s="1"/>
  <c r="Q54" i="2"/>
  <c r="F11" i="5" s="1"/>
  <c r="U54" i="2"/>
  <c r="F13" i="5" s="1"/>
  <c r="Y54" i="2"/>
  <c r="F15" i="5" s="1"/>
  <c r="AC54" i="2"/>
  <c r="E68"/>
  <c r="G5" i="5" s="1"/>
  <c r="AA68" i="2"/>
  <c r="G16" i="5" s="1"/>
  <c r="AB26" i="2"/>
  <c r="D16" i="5" s="1"/>
  <c r="E39" i="2"/>
  <c r="E5" i="5" s="1"/>
  <c r="M68" i="2"/>
  <c r="G9" i="5" s="1"/>
  <c r="U68" i="2"/>
  <c r="G13" i="5" s="1"/>
  <c r="Y68" i="2"/>
  <c r="G15" i="5" s="1"/>
  <c r="Y39" i="2"/>
  <c r="E15" i="5" s="1"/>
  <c r="W68" i="2"/>
  <c r="G14" i="5" s="1"/>
  <c r="Q68" i="2"/>
  <c r="G11" i="5" s="1"/>
  <c r="O68" i="2"/>
  <c r="G10" i="5" s="1"/>
  <c r="K68" i="2"/>
  <c r="G8" i="5" s="1"/>
  <c r="I68" i="2"/>
  <c r="G7" i="5" s="1"/>
  <c r="AE68" i="2"/>
  <c r="G68"/>
  <c r="G6" i="5" s="1"/>
  <c r="AF26" i="2"/>
  <c r="AE46"/>
  <c r="AE54" s="1"/>
  <c r="AE39"/>
  <c r="J26"/>
  <c r="D7" i="5" s="1"/>
  <c r="AD26" i="2"/>
  <c r="N26"/>
  <c r="D9" i="5" s="1"/>
  <c r="L26" i="2"/>
  <c r="D8" i="5" s="1"/>
  <c r="AG10" i="2"/>
  <c r="AH10" s="1"/>
  <c r="AD10"/>
  <c r="AB10"/>
  <c r="Z10"/>
  <c r="X10"/>
  <c r="V10"/>
  <c r="T10"/>
  <c r="R10"/>
  <c r="P10"/>
  <c r="N10"/>
  <c r="L10"/>
  <c r="J10"/>
  <c r="H10"/>
  <c r="F10"/>
  <c r="AG9"/>
  <c r="AH9" s="1"/>
  <c r="AD9"/>
  <c r="AB9"/>
  <c r="Z9"/>
  <c r="X9"/>
  <c r="V9"/>
  <c r="T9"/>
  <c r="R9"/>
  <c r="P9"/>
  <c r="N9"/>
  <c r="L9"/>
  <c r="J9"/>
  <c r="H9"/>
  <c r="F9"/>
  <c r="AG8"/>
  <c r="AH8" s="1"/>
  <c r="AD8"/>
  <c r="AB8"/>
  <c r="Z8"/>
  <c r="X8"/>
  <c r="V8"/>
  <c r="T8"/>
  <c r="R8"/>
  <c r="P8"/>
  <c r="N8"/>
  <c r="L8"/>
  <c r="J8"/>
  <c r="H8"/>
  <c r="F8"/>
  <c r="AG7"/>
  <c r="AH7" s="1"/>
  <c r="AD7"/>
  <c r="AB7"/>
  <c r="Z7"/>
  <c r="X7"/>
  <c r="V7"/>
  <c r="T7"/>
  <c r="R7"/>
  <c r="P7"/>
  <c r="N7"/>
  <c r="L7"/>
  <c r="J7"/>
  <c r="H7"/>
  <c r="F7"/>
  <c r="AH6"/>
  <c r="AD6"/>
  <c r="AB6"/>
  <c r="Z6"/>
  <c r="X6"/>
  <c r="V6"/>
  <c r="T6"/>
  <c r="R6"/>
  <c r="P6"/>
  <c r="N6"/>
  <c r="L6"/>
  <c r="J6"/>
  <c r="H6"/>
  <c r="F6"/>
  <c r="AG5"/>
  <c r="AH5" s="1"/>
  <c r="AD5"/>
  <c r="AB5"/>
  <c r="Z5"/>
  <c r="X5"/>
  <c r="V5"/>
  <c r="T5"/>
  <c r="R5"/>
  <c r="P5"/>
  <c r="N5"/>
  <c r="L5"/>
  <c r="AG4"/>
  <c r="G31" i="5" l="1"/>
  <c r="F31"/>
  <c r="V26" i="2"/>
  <c r="D13" i="5" s="1"/>
  <c r="X26" i="2"/>
  <c r="D14" i="5" s="1"/>
  <c r="P26" i="2"/>
  <c r="D10" i="5" s="1"/>
  <c r="T26" i="2"/>
  <c r="D12" i="5" s="1"/>
  <c r="Z26" i="2"/>
  <c r="D15" i="5" s="1"/>
  <c r="R26" i="2"/>
  <c r="D11" i="5" s="1"/>
  <c r="AB4" i="2"/>
  <c r="AB13" s="1"/>
  <c r="C16" i="5" s="1"/>
  <c r="H16" s="1"/>
  <c r="D13" i="2"/>
  <c r="F4"/>
  <c r="F13" s="1"/>
  <c r="C5" i="5" s="1"/>
  <c r="N4" i="2"/>
  <c r="N13" s="1"/>
  <c r="C9" i="5" s="1"/>
  <c r="H9" s="1"/>
  <c r="J4" i="2"/>
  <c r="J13" s="1"/>
  <c r="C7" i="5" s="1"/>
  <c r="H7" s="1"/>
  <c r="R4" i="2"/>
  <c r="R13" s="1"/>
  <c r="C11" i="5" s="1"/>
  <c r="H11" s="1"/>
  <c r="V4" i="2"/>
  <c r="V13" s="1"/>
  <c r="C13" i="5" s="1"/>
  <c r="H13" s="1"/>
  <c r="Z4" i="2"/>
  <c r="Z13" s="1"/>
  <c r="C15" i="5" s="1"/>
  <c r="AD4" i="2"/>
  <c r="AD13" s="1"/>
  <c r="AH4"/>
  <c r="AH13" s="1"/>
  <c r="E31" i="5" s="1"/>
  <c r="H4" i="2"/>
  <c r="H13" s="1"/>
  <c r="C6" i="5" s="1"/>
  <c r="H6" s="1"/>
  <c r="L4" i="2"/>
  <c r="L13" s="1"/>
  <c r="C8" i="5" s="1"/>
  <c r="H8" s="1"/>
  <c r="P4" i="2"/>
  <c r="P13" s="1"/>
  <c r="C10" i="5" s="1"/>
  <c r="H10" s="1"/>
  <c r="T4" i="2"/>
  <c r="T13" s="1"/>
  <c r="C12" i="5" s="1"/>
  <c r="H12" s="1"/>
  <c r="X4" i="2"/>
  <c r="X13" s="1"/>
  <c r="C14" i="5" s="1"/>
  <c r="H14" l="1"/>
  <c r="H17"/>
  <c r="D31"/>
  <c r="H15"/>
  <c r="H5"/>
  <c r="C31"/>
  <c r="H31" l="1"/>
  <c r="I5" s="1"/>
  <c r="I31" l="1"/>
  <c r="I8"/>
  <c r="I7"/>
  <c r="I14"/>
  <c r="I6"/>
  <c r="I13"/>
  <c r="I9"/>
  <c r="I12"/>
  <c r="I15"/>
  <c r="I16"/>
  <c r="I10"/>
  <c r="I17"/>
  <c r="I11"/>
</calcChain>
</file>

<file path=xl/sharedStrings.xml><?xml version="1.0" encoding="utf-8"?>
<sst xmlns="http://schemas.openxmlformats.org/spreadsheetml/2006/main" count="343" uniqueCount="107">
  <si>
    <t>Mission: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</si>
  <si>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</si>
  <si>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</si>
  <si>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</si>
  <si>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</si>
  <si>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</si>
  <si>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</si>
  <si>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</si>
  <si>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</si>
  <si>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</si>
  <si>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</si>
  <si>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COST</t>
  </si>
  <si>
    <t>Personnel Listing</t>
  </si>
  <si>
    <t>Travel</t>
  </si>
  <si>
    <t>Activity</t>
  </si>
  <si>
    <t>Destination</t>
  </si>
  <si>
    <t>Domestic</t>
  </si>
  <si>
    <t>International</t>
  </si>
  <si>
    <t>Contractual</t>
  </si>
  <si>
    <t>Name</t>
  </si>
  <si>
    <t>Other Current Expenses (OCE)</t>
  </si>
  <si>
    <t>Fixed Assets</t>
  </si>
  <si>
    <t>type</t>
  </si>
  <si>
    <t>Chuuk</t>
  </si>
  <si>
    <t>Fill in the benefit line items</t>
  </si>
  <si>
    <t>Retirement</t>
  </si>
  <si>
    <t>Housing</t>
  </si>
  <si>
    <t>amount</t>
  </si>
  <si>
    <t>Health Insurance</t>
  </si>
  <si>
    <t>Group Life Insurance</t>
  </si>
  <si>
    <t>Total</t>
  </si>
  <si>
    <t>Office/Division Name:</t>
  </si>
  <si>
    <t>Performance Items</t>
  </si>
  <si>
    <t>x</t>
  </si>
  <si>
    <t>Hawaii</t>
  </si>
  <si>
    <t>SS Tax</t>
  </si>
  <si>
    <t>TA amount</t>
  </si>
  <si>
    <t>Director</t>
  </si>
  <si>
    <t>RS II</t>
  </si>
  <si>
    <t>GW I</t>
  </si>
  <si>
    <t>SUMMARY OF ACTIVITY COSTS</t>
  </si>
  <si>
    <t>ACTIVITIES</t>
  </si>
  <si>
    <t>Amount</t>
  </si>
  <si>
    <t xml:space="preserve">% </t>
  </si>
  <si>
    <t>%</t>
  </si>
  <si>
    <t>Tech Plan</t>
  </si>
  <si>
    <t>Printing</t>
  </si>
  <si>
    <t>Supplies</t>
  </si>
  <si>
    <t>Equipment</t>
  </si>
  <si>
    <t>Value</t>
  </si>
  <si>
    <t>Vehicle</t>
  </si>
  <si>
    <t>Institutional Research and Planning Office</t>
  </si>
  <si>
    <t>Yap</t>
  </si>
  <si>
    <t>1.Performance items</t>
  </si>
  <si>
    <t xml:space="preserve">Fill in your office or division performance items.  </t>
  </si>
  <si>
    <t>Fill in your Budget Items</t>
  </si>
  <si>
    <t>Personnel</t>
  </si>
  <si>
    <t>AA III</t>
  </si>
  <si>
    <t xml:space="preserve"> Output </t>
  </si>
  <si>
    <t>Output</t>
  </si>
  <si>
    <t>2.1.1</t>
  </si>
  <si>
    <t>3.1.1</t>
  </si>
  <si>
    <t>3.2.1</t>
  </si>
  <si>
    <t>Objective</t>
  </si>
  <si>
    <t xml:space="preserve">Output </t>
  </si>
  <si>
    <t xml:space="preserve"> Strategic Goal</t>
  </si>
  <si>
    <t>1.1.1</t>
  </si>
  <si>
    <t>1.1.2</t>
  </si>
  <si>
    <t>1.1.3</t>
  </si>
  <si>
    <t xml:space="preserve">Objective </t>
  </si>
  <si>
    <t>AdjustedSalary</t>
  </si>
  <si>
    <t>Sal + Benefits</t>
  </si>
  <si>
    <t>FY2011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</si>
  <si>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</si>
  <si>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</si>
  <si>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</si>
  <si>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</si>
  <si>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</si>
  <si>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</si>
  <si>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</si>
  <si>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</si>
  <si>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M</t>
  </si>
  <si>
    <t>E</t>
  </si>
  <si>
    <t>FY2012</t>
  </si>
  <si>
    <t>Base + Step Incr</t>
  </si>
  <si>
    <t>Input Manually</t>
  </si>
  <si>
    <t>Group life= annual salary *2 round up to the next 1000 *.00029</t>
  </si>
  <si>
    <t>Retirement= Annual Salary*3%</t>
  </si>
  <si>
    <t>SS tax= 7% (not to exceed 1,680 annual)</t>
  </si>
  <si>
    <t>3. Fringe Benefits</t>
  </si>
  <si>
    <t>To Do Checklist</t>
  </si>
  <si>
    <t>Formulas</t>
  </si>
  <si>
    <t xml:space="preserve">Strategy/Activity </t>
  </si>
  <si>
    <t>Strategy/Activity</t>
  </si>
  <si>
    <t>Health Insurance: Employer Contribution 52%</t>
  </si>
  <si>
    <t>Check summary for your total budget amounts</t>
  </si>
  <si>
    <t>NextSalary</t>
  </si>
  <si>
    <t>F</t>
  </si>
  <si>
    <t>Effective Date of Step Increment</t>
  </si>
  <si>
    <t>Current Salary</t>
  </si>
  <si>
    <t>P</t>
  </si>
  <si>
    <t>2. Pay Level</t>
  </si>
  <si>
    <t>4.Budget Items</t>
  </si>
  <si>
    <t>5.Summary</t>
  </si>
  <si>
    <t>Adjust your personnel salaries according to expected step increments or increases</t>
  </si>
  <si>
    <t>PP_CurrentSal</t>
  </si>
  <si>
    <t>PP-NextSal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</si>
</sst>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5" fillId="0" borderId="0" xfId="0" applyFont="1"/>
    <xf numFmtId="44" fontId="5" fillId="0" borderId="0" xfId="1" applyFont="1"/>
    <xf numFmtId="0" fontId="0" fillId="0" borderId="8" xfId="0" applyBorder="1"/>
    <xf numFmtId="0" fontId="3" fillId="2" borderId="0" xfId="0" applyFont="1" applyFill="1"/>
    <xf numFmtId="1" fontId="3" fillId="2" borderId="0" xfId="1" applyNumberFormat="1" applyFont="1" applyFill="1"/>
    <xf numFmtId="164" fontId="3" fillId="2" borderId="0" xfId="1" applyNumberFormat="1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5" fillId="2" borderId="4" xfId="0" applyFont="1" applyFill="1" applyBorder="1"/>
    <xf numFmtId="44" fontId="6" fillId="2" borderId="5" xfId="1" applyFont="1" applyFill="1" applyBorder="1" applyAlignment="1">
      <alignment horizontal="center"/>
    </xf>
    <xf numFmtId="44" fontId="6" fillId="2" borderId="6" xfId="1" applyFont="1" applyFill="1" applyBorder="1" applyAlignment="1">
      <alignment horizontal="center"/>
    </xf>
    <xf numFmtId="0" fontId="6" fillId="2" borderId="7" xfId="0" applyFont="1" applyFill="1" applyBorder="1"/>
    <xf numFmtId="44" fontId="6" fillId="2" borderId="8" xfId="1" applyFont="1" applyFill="1" applyBorder="1" applyAlignment="1">
      <alignment horizontal="center"/>
    </xf>
    <xf numFmtId="44" fontId="6" fillId="2" borderId="9" xfId="1" applyFont="1" applyFill="1" applyBorder="1" applyAlignment="1">
      <alignment horizontal="center"/>
    </xf>
    <xf numFmtId="0" fontId="0" fillId="0" borderId="0" xfId="0" applyBorder="1"/>
    <xf numFmtId="0" fontId="7" fillId="0" borderId="8" xfId="0" applyFont="1" applyBorder="1"/>
    <xf numFmtId="0" fontId="7" fillId="0" borderId="0" xfId="0" applyFont="1"/>
    <xf numFmtId="0" fontId="0" fillId="2" borderId="5" xfId="0" applyFill="1" applyBorder="1"/>
    <xf numFmtId="44" fontId="8" fillId="0" borderId="1" xfId="1" applyFont="1" applyBorder="1" applyAlignment="1">
      <alignment horizontal="centerContinuous"/>
    </xf>
    <xf numFmtId="44" fontId="9" fillId="0" borderId="2" xfId="1" applyFont="1" applyBorder="1" applyAlignment="1">
      <alignment horizontal="centerContinuous"/>
    </xf>
    <xf numFmtId="44" fontId="9" fillId="0" borderId="3" xfId="1" applyFont="1" applyBorder="1" applyAlignment="1">
      <alignment horizontal="centerContinuous"/>
    </xf>
    <xf numFmtId="0" fontId="1" fillId="0" borderId="1" xfId="0" applyFont="1" applyBorder="1"/>
    <xf numFmtId="0" fontId="3" fillId="2" borderId="2" xfId="0" applyFont="1" applyFill="1" applyBorder="1" applyAlignment="1">
      <alignment horizontal="left"/>
    </xf>
    <xf numFmtId="164" fontId="3" fillId="2" borderId="2" xfId="1" applyNumberFormat="1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2" xfId="1" applyNumberFormat="1" applyFont="1" applyFill="1" applyBorder="1" applyAlignment="1">
      <alignment horizontal="centerContinuous"/>
    </xf>
    <xf numFmtId="0" fontId="11" fillId="0" borderId="8" xfId="0" applyFont="1" applyBorder="1"/>
    <xf numFmtId="0" fontId="11" fillId="0" borderId="0" xfId="0" applyFont="1"/>
    <xf numFmtId="44" fontId="5" fillId="0" borderId="1" xfId="1" applyFont="1" applyBorder="1"/>
    <xf numFmtId="165" fontId="5" fillId="0" borderId="1" xfId="1" applyNumberFormat="1" applyFont="1" applyBorder="1"/>
    <xf numFmtId="0" fontId="6" fillId="0" borderId="1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3" xfId="0" applyFont="1" applyBorder="1"/>
    <xf numFmtId="0" fontId="1" fillId="0" borderId="0" xfId="0" applyFont="1" applyFill="1" applyBorder="1"/>
    <xf numFmtId="44" fontId="0" fillId="0" borderId="0" xfId="0" applyNumberFormat="1"/>
    <xf numFmtId="0" fontId="1" fillId="2" borderId="8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0" fillId="0" borderId="13" xfId="0" applyBorder="1"/>
    <xf numFmtId="164" fontId="0" fillId="0" borderId="0" xfId="0" applyNumberFormat="1" applyBorder="1"/>
    <xf numFmtId="164" fontId="3" fillId="2" borderId="6" xfId="1" applyNumberFormat="1" applyFont="1" applyFill="1" applyBorder="1" applyAlignment="1">
      <alignment horizontal="center"/>
    </xf>
    <xf numFmtId="164" fontId="4" fillId="0" borderId="14" xfId="1" applyNumberFormat="1" applyFont="1" applyBorder="1"/>
    <xf numFmtId="164" fontId="0" fillId="0" borderId="14" xfId="1" applyNumberFormat="1" applyFont="1" applyBorder="1"/>
    <xf numFmtId="0" fontId="3" fillId="4" borderId="4" xfId="0" applyFont="1" applyFill="1" applyBorder="1" applyAlignment="1">
      <alignment horizontal="center"/>
    </xf>
    <xf numFmtId="164" fontId="3" fillId="4" borderId="6" xfId="1" applyNumberFormat="1" applyFont="1" applyFill="1" applyBorder="1" applyAlignment="1">
      <alignment horizontal="center"/>
    </xf>
    <xf numFmtId="0" fontId="1" fillId="0" borderId="16" xfId="0" applyFont="1" applyBorder="1"/>
    <xf numFmtId="0" fontId="0" fillId="0" borderId="16" xfId="0" applyBorder="1"/>
    <xf numFmtId="44" fontId="0" fillId="0" borderId="16" xfId="0" applyNumberFormat="1" applyBorder="1"/>
    <xf numFmtId="0" fontId="0" fillId="0" borderId="17" xfId="0" applyBorder="1"/>
    <xf numFmtId="164" fontId="0" fillId="0" borderId="15" xfId="0" applyNumberFormat="1" applyBorder="1"/>
    <xf numFmtId="0" fontId="0" fillId="0" borderId="15" xfId="0" applyBorder="1"/>
    <xf numFmtId="9" fontId="11" fillId="0" borderId="0" xfId="2" applyFont="1"/>
    <xf numFmtId="9" fontId="7" fillId="0" borderId="0" xfId="2" applyFont="1"/>
    <xf numFmtId="9" fontId="0" fillId="0" borderId="0" xfId="2" applyFont="1"/>
    <xf numFmtId="1" fontId="0" fillId="0" borderId="0" xfId="0" applyNumberFormat="1" applyBorder="1"/>
    <xf numFmtId="44" fontId="0" fillId="0" borderId="0" xfId="0" applyNumberFormat="1" applyBorder="1"/>
    <xf numFmtId="164" fontId="0" fillId="0" borderId="11" xfId="1" applyNumberFormat="1" applyFont="1" applyBorder="1"/>
    <xf numFmtId="164" fontId="3" fillId="2" borderId="12" xfId="1" applyNumberFormat="1" applyFont="1" applyFill="1" applyBorder="1" applyAlignment="1">
      <alignment horizontal="center"/>
    </xf>
    <xf numFmtId="44" fontId="0" fillId="0" borderId="15" xfId="0" applyNumberFormat="1" applyBorder="1"/>
    <xf numFmtId="44" fontId="0" fillId="0" borderId="11" xfId="1" applyNumberFormat="1" applyFont="1" applyBorder="1"/>
    <xf numFmtId="44" fontId="0" fillId="0" borderId="0" xfId="1" applyNumberFormat="1" applyFont="1"/>
    <xf numFmtId="44" fontId="4" fillId="0" borderId="14" xfId="1" applyNumberFormat="1" applyFont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0" fillId="0" borderId="0" xfId="0" applyAlignment="1">
      <alignment horizontal="left" indent="6"/>
    </xf>
    <xf numFmtId="44" fontId="6" fillId="0" borderId="1" xfId="1" applyFont="1" applyBorder="1"/>
    <xf numFmtId="166" fontId="6" fillId="0" borderId="1" xfId="0" applyNumberFormat="1" applyFont="1" applyBorder="1" applyAlignment="1">
      <alignment horizontal="center"/>
    </xf>
    <xf numFmtId="0" fontId="1" fillId="0" borderId="9" xfId="0" applyFont="1" applyBorder="1"/>
    <xf numFmtId="44" fontId="0" fillId="0" borderId="19" xfId="0" applyNumberFormat="1" applyBorder="1"/>
    <xf numFmtId="0" fontId="0" fillId="0" borderId="1" xfId="0" applyBorder="1"/>
    <xf numFmtId="0" fontId="1" fillId="0" borderId="3" xfId="0" applyFont="1" applyFill="1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right"/>
    </xf>
    <xf numFmtId="0" fontId="13" fillId="0" borderId="0" xfId="3" applyAlignment="1" applyProtection="1"/>
    <xf numFmtId="0" fontId="10" fillId="3" borderId="1" xfId="0" applyFont="1" applyFill="1" applyBorder="1"/>
    <xf numFmtId="0" fontId="1" fillId="3" borderId="1" xfId="0" applyFont="1" applyFill="1" applyBorder="1"/>
    <xf numFmtId="0" fontId="1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5" borderId="13" xfId="0" applyFont="1" applyFill="1" applyBorder="1"/>
    <xf numFmtId="0" fontId="0" fillId="5" borderId="17" xfId="0" applyFill="1" applyBorder="1"/>
    <xf numFmtId="0" fontId="4" fillId="5" borderId="13" xfId="1" applyNumberFormat="1" applyFont="1" applyFill="1" applyBorder="1"/>
    <xf numFmtId="164" fontId="4" fillId="5" borderId="13" xfId="1" applyNumberFormat="1" applyFon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20" xfId="0" applyFont="1" applyFill="1" applyBorder="1"/>
    <xf numFmtId="0" fontId="1" fillId="0" borderId="20" xfId="0" applyFont="1" applyBorder="1"/>
    <xf numFmtId="1" fontId="1" fillId="0" borderId="20" xfId="0" applyNumberFormat="1" applyFont="1" applyFill="1" applyBorder="1"/>
    <xf numFmtId="44" fontId="0" fillId="0" borderId="1" xfId="0" applyNumberFormat="1" applyBorder="1"/>
    <xf numFmtId="1" fontId="3" fillId="2" borderId="2" xfId="1" applyNumberFormat="1" applyFont="1" applyFill="1" applyBorder="1" applyAlignment="1">
      <alignment horizontal="center"/>
    </xf>
    <xf numFmtId="44" fontId="1" fillId="0" borderId="16" xfId="0" applyNumberFormat="1" applyFont="1" applyBorder="1"/>
    <xf numFmtId="44" fontId="1" fillId="0" borderId="18" xfId="0" applyNumberFormat="1" applyFont="1" applyBorder="1"/>
    <xf numFmtId="0" fontId="1" fillId="5" borderId="17" xfId="0" applyFont="1" applyFill="1" applyBorder="1"/>
    <xf numFmtId="44" fontId="1" fillId="0" borderId="15" xfId="0" applyNumberFormat="1" applyFont="1" applyBorder="1"/>
    <xf numFmtId="164" fontId="1" fillId="0" borderId="15" xfId="0" applyNumberFormat="1" applyFont="1" applyBorder="1"/>
    <xf numFmtId="0" fontId="1" fillId="0" borderId="17" xfId="0" applyFont="1" applyBorder="1"/>
    <xf numFmtId="0" fontId="1" fillId="5" borderId="17" xfId="0" applyNumberFormat="1" applyFont="1" applyFill="1" applyBorder="1"/>
    <xf numFmtId="0" fontId="1" fillId="3" borderId="19" xfId="0" applyFont="1" applyFill="1" applyBorder="1"/>
    <xf numFmtId="0" fontId="1" fillId="6" borderId="10" xfId="0" applyFont="1" applyFill="1" applyBorder="1"/>
    <xf numFmtId="0" fontId="0" fillId="0" borderId="22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0" xfId="3" applyFont="1" applyAlignment="1" applyProtection="1"/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10" xfId="0" applyFont="1" applyBorder="1" applyAlignment="1">
      <alignment horizontal="left" indent="1"/>
    </xf>
    <xf numFmtId="49" fontId="0" fillId="0" borderId="19" xfId="0" applyNumberFormat="1" applyBorder="1" applyAlignment="1">
      <alignment horizontal="left" wrapText="1" readingOrder="1"/>
    </xf>
    <xf numFmtId="49" fontId="0" fillId="0" borderId="2" xfId="0" applyNumberFormat="1" applyBorder="1" applyAlignment="1">
      <alignment horizontal="left" wrapText="1" readingOrder="1"/>
    </xf>
    <xf numFmtId="49" fontId="0" fillId="0" borderId="3" xfId="0" applyNumberFormat="1" applyBorder="1" applyAlignment="1">
      <alignment horizontal="left" wrapText="1" readingOrder="1"/>
    </xf>
    <xf numFmtId="49" fontId="0" fillId="0" borderId="19" xfId="0" applyNumberFormat="1" applyBorder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0" fillId="0" borderId="3" xfId="0" applyNumberForma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/>
    <xf numFmtId="0" fontId="1" fillId="6" borderId="3" xfId="0" applyFont="1" applyFill="1" applyBorder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7" borderId="0" xfId="0" applyFont="1" applyFill="1"/>
    <xf numFmtId="0" fontId="0" fillId="7" borderId="0" xfId="0" applyFill="1"/>
    <xf numFmtId="0" fontId="1" fillId="6" borderId="0" xfId="0" applyFont="1" applyFill="1"/>
    <xf numFmtId="14" fontId="0" fillId="6" borderId="0" xfId="0" applyNumberFormat="1" applyFill="1"/>
    <xf numFmtId="0" fontId="0" fillId="6" borderId="0" xfId="0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2:F42"/>
  <sheetViews>
    <sheetView workbookViewId="0">
      <selection activeCell="B15" sqref="B15"/>
    </sheetView>
  </sheetViews>
  <sheetFormatPr defaultRowHeight="15"/>
  <cols>
    <col min="1" max="1" width="19.42578125" customWidth="1"/>
    <col min="6" max="6" width="12.7109375" customWidth="1"/>
  </cols>
  <sheetData>
    <row r="2" spans="1:6">
      <c r="A2" s="36" t="s">
        <v>90</v>
      </c>
      <c r="B2" s="5"/>
      <c r="C2" s="5"/>
      <c r="D2" s="5"/>
      <c r="E2" s="5"/>
      <c r="F2" s="5"/>
    </row>
    <row r="3" spans="1:6">
      <c r="A3" s="108" t="s">
        <v>53</v>
      </c>
      <c r="B3" t="s">
        <v>54</v>
      </c>
    </row>
    <row r="4" spans="1:6">
      <c r="A4" s="1"/>
    </row>
    <row r="5" spans="1:6">
      <c r="A5" s="1"/>
    </row>
    <row r="6" spans="1:6">
      <c r="A6" s="108" t="s">
        <v>101</v>
      </c>
      <c r="B6" t="s">
        <v>104</v>
      </c>
    </row>
    <row r="7" spans="1:6">
      <c r="A7" s="108"/>
    </row>
    <row r="8" spans="1:6">
      <c r="A8" s="108"/>
    </row>
    <row r="9" spans="1:6">
      <c r="A9" s="108" t="s">
        <v>89</v>
      </c>
      <c r="B9" t="s">
        <v>24</v>
      </c>
    </row>
    <row r="10" spans="1:6">
      <c r="A10" s="108"/>
    </row>
    <row r="11" spans="1:6">
      <c r="A11" s="108"/>
    </row>
    <row r="12" spans="1:6">
      <c r="A12" s="108" t="s">
        <v>102</v>
      </c>
      <c r="B12" t="s">
        <v>55</v>
      </c>
    </row>
    <row r="13" spans="1:6">
      <c r="A13" s="108"/>
    </row>
    <row r="14" spans="1:6">
      <c r="A14" s="1"/>
    </row>
    <row r="15" spans="1:6">
      <c r="A15" s="108" t="s">
        <v>103</v>
      </c>
      <c r="B15" t="s">
        <v>95</v>
      </c>
    </row>
    <row r="16" spans="1:6">
      <c r="A16" s="77"/>
    </row>
    <row r="17" spans="1:1">
      <c r="A17" s="77"/>
    </row>
    <row r="19" spans="1:1">
      <c r="A19" s="77"/>
    </row>
    <row r="20" spans="1:1">
      <c r="A20" s="1"/>
    </row>
    <row r="38" ht="16.5" customHeight="1"/>
    <row r="39" ht="22.5" customHeight="1"/>
    <row r="40" ht="19.5" customHeight="1"/>
    <row r="41" ht="21" customHeight="1"/>
    <row r="42" ht="19.5" customHeight="1"/>
  </sheetData>
  <hyperlinks>
    <hyperlink ref="A3" location="'1.Performance_Items'!A1" display="1.Performance items"/>
    <hyperlink ref="A12" location="'2.Budget_Items'!A1" display="2.Budget Items"/>
    <hyperlink ref="A9" location="'3.F_Benefits'!A1" display="3. Benefit items"/>
    <hyperlink ref="A15" location="'4.Summary'!A1" display="4.Summary"/>
    <hyperlink ref="A6" location="'Pay Level'!A1" display="Pay Level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2:M31"/>
  <sheetViews>
    <sheetView topLeftCell="A9" zoomScaleNormal="100" workbookViewId="0">
      <selection activeCell="B10" sqref="B10"/>
    </sheetView>
  </sheetViews>
  <sheetFormatPr defaultRowHeight="15"/>
  <cols>
    <col min="1" max="1" width="18.42578125" customWidth="1"/>
    <col min="2" max="2" width="6.5703125" customWidth="1"/>
    <col min="9" max="9" width="9.140625" customWidth="1"/>
    <col min="12" max="12" width="9.140625" customWidth="1"/>
    <col min="13" max="13" width="35.140625" customWidth="1"/>
  </cols>
  <sheetData>
    <row r="2" spans="1:13" ht="23.25" customHeight="1">
      <c r="A2" s="40" t="s">
        <v>32</v>
      </c>
      <c r="B2" s="40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customHeight="1">
      <c r="A3" s="37" t="s">
        <v>31</v>
      </c>
      <c r="B3" s="71"/>
      <c r="C3" s="114" t="s">
        <v>51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ht="25.5" customHeight="1">
      <c r="A4" s="121" t="s">
        <v>0</v>
      </c>
      <c r="B4" s="122"/>
      <c r="C4" s="118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24.75" customHeight="1">
      <c r="A5" s="1" t="s">
        <v>65</v>
      </c>
      <c r="B5" s="86">
        <v>9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ht="27.75" customHeight="1">
      <c r="A6" s="80" t="s">
        <v>63</v>
      </c>
      <c r="B6" s="107">
        <v>1</v>
      </c>
      <c r="C6" s="115"/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1:13" ht="27" customHeight="1">
      <c r="A7" s="110" t="s">
        <v>93</v>
      </c>
      <c r="B7" s="86">
        <v>1.1000000000000001</v>
      </c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7"/>
    </row>
    <row r="8" spans="1:13" ht="33.75" customHeight="1">
      <c r="A8" s="110" t="s">
        <v>93</v>
      </c>
      <c r="B8" s="86">
        <v>1.2</v>
      </c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7"/>
    </row>
    <row r="9" spans="1:13" ht="30.75" customHeight="1">
      <c r="A9" s="110" t="s">
        <v>93</v>
      </c>
      <c r="B9" s="86">
        <v>1.3</v>
      </c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7"/>
    </row>
    <row r="10" spans="1:13" ht="32.25" customHeight="1">
      <c r="A10" s="110" t="s">
        <v>93</v>
      </c>
      <c r="B10" s="86">
        <v>1.4</v>
      </c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ht="28.5" customHeight="1">
      <c r="A11" s="68" t="s">
        <v>58</v>
      </c>
      <c r="B11" s="86" t="s">
        <v>66</v>
      </c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ht="33.75" customHeight="1">
      <c r="A12" s="68" t="s">
        <v>58</v>
      </c>
      <c r="B12" s="86" t="s">
        <v>67</v>
      </c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</row>
    <row r="13" spans="1:13" ht="30" customHeight="1">
      <c r="A13" s="68" t="s">
        <v>59</v>
      </c>
      <c r="B13" s="86" t="s">
        <v>68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7"/>
    </row>
    <row r="14" spans="1:13" ht="30.75" customHeight="1">
      <c r="A14" s="81" t="s">
        <v>69</v>
      </c>
      <c r="B14" s="86">
        <v>2</v>
      </c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7"/>
    </row>
    <row r="15" spans="1:13" ht="33" customHeight="1">
      <c r="A15" s="111" t="s">
        <v>92</v>
      </c>
      <c r="B15" s="86">
        <v>2.1</v>
      </c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7"/>
    </row>
    <row r="16" spans="1:13" ht="27.75" customHeight="1">
      <c r="A16" s="111" t="s">
        <v>92</v>
      </c>
      <c r="B16" s="86">
        <v>2.2000000000000002</v>
      </c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7"/>
    </row>
    <row r="17" spans="1:13" ht="27.75" customHeight="1">
      <c r="A17" s="111" t="s">
        <v>92</v>
      </c>
      <c r="B17" s="86">
        <v>2.2999999999999998</v>
      </c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7"/>
    </row>
    <row r="18" spans="1:13" ht="29.25" customHeight="1">
      <c r="A18" s="111" t="s">
        <v>92</v>
      </c>
      <c r="B18" s="86">
        <v>2.4</v>
      </c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7"/>
    </row>
    <row r="19" spans="1:13" ht="36" customHeight="1">
      <c r="A19" s="68" t="s">
        <v>64</v>
      </c>
      <c r="B19" s="86" t="s">
        <v>60</v>
      </c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ht="30.75" customHeight="1">
      <c r="A20" s="81" t="s">
        <v>63</v>
      </c>
      <c r="B20" s="86">
        <v>3</v>
      </c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7"/>
    </row>
    <row r="21" spans="1:13" ht="29.25" customHeight="1">
      <c r="A21" s="111" t="s">
        <v>92</v>
      </c>
      <c r="B21" s="86">
        <v>3.1</v>
      </c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7"/>
    </row>
    <row r="22" spans="1:13" ht="30.75" customHeight="1">
      <c r="A22" s="111" t="s">
        <v>92</v>
      </c>
      <c r="B22" s="86">
        <v>3.2</v>
      </c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7"/>
    </row>
    <row r="23" spans="1:13" ht="32.25" customHeight="1">
      <c r="A23" s="111" t="s">
        <v>92</v>
      </c>
      <c r="B23" s="86">
        <v>3.3</v>
      </c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7"/>
    </row>
    <row r="24" spans="1:13" ht="31.5" customHeight="1">
      <c r="A24" s="111" t="s">
        <v>92</v>
      </c>
      <c r="B24" s="86">
        <v>3.4</v>
      </c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7"/>
    </row>
    <row r="25" spans="1:13" ht="33.75" customHeight="1">
      <c r="A25" s="111" t="s">
        <v>92</v>
      </c>
      <c r="B25" s="86">
        <v>3.5</v>
      </c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7"/>
    </row>
    <row r="26" spans="1:13" ht="30" customHeight="1">
      <c r="A26" s="111" t="s">
        <v>92</v>
      </c>
      <c r="B26" s="86">
        <v>3.6</v>
      </c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7"/>
    </row>
    <row r="27" spans="1:13" ht="27" customHeight="1">
      <c r="A27" s="68" t="s">
        <v>59</v>
      </c>
      <c r="B27" s="86" t="s">
        <v>61</v>
      </c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7"/>
    </row>
    <row r="28" spans="1:13" ht="28.5" customHeight="1">
      <c r="A28" s="68" t="s">
        <v>59</v>
      </c>
      <c r="B28" s="86" t="s">
        <v>62</v>
      </c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7"/>
    </row>
    <row r="29" spans="1:13" ht="29.25" customHeight="1">
      <c r="A29" s="81" t="s">
        <v>63</v>
      </c>
      <c r="B29" s="86">
        <v>4</v>
      </c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7"/>
    </row>
    <row r="30" spans="1:13" ht="32.25" customHeight="1">
      <c r="A30" s="2"/>
      <c r="B30" s="76"/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7"/>
    </row>
    <row r="31" spans="1:13" ht="33" customHeight="1"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7"/>
    </row>
  </sheetData>
  <mergeCells count="31">
    <mergeCell ref="C31:M31"/>
    <mergeCell ref="A4:B4"/>
    <mergeCell ref="C10:M10"/>
    <mergeCell ref="C13:M13"/>
    <mergeCell ref="C22:M22"/>
    <mergeCell ref="C14:M14"/>
    <mergeCell ref="C15:M15"/>
    <mergeCell ref="C16:M16"/>
    <mergeCell ref="C17:M17"/>
    <mergeCell ref="C21:M21"/>
    <mergeCell ref="C11:M11"/>
    <mergeCell ref="C12:M12"/>
    <mergeCell ref="C20:M20"/>
    <mergeCell ref="C18:M18"/>
    <mergeCell ref="C19:M19"/>
    <mergeCell ref="C2:M2"/>
    <mergeCell ref="C3:M3"/>
    <mergeCell ref="C30:M30"/>
    <mergeCell ref="C24:M24"/>
    <mergeCell ref="C25:M25"/>
    <mergeCell ref="C26:M26"/>
    <mergeCell ref="C27:M27"/>
    <mergeCell ref="C28:M28"/>
    <mergeCell ref="C29:M29"/>
    <mergeCell ref="C23:M23"/>
    <mergeCell ref="C4:M4"/>
    <mergeCell ref="C5:M5"/>
    <mergeCell ref="C7:M7"/>
    <mergeCell ref="C8:M8"/>
    <mergeCell ref="C6:M6"/>
    <mergeCell ref="C9:M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1:P15"/>
  <sheetViews>
    <sheetView workbookViewId="0">
      <selection activeCell="A15" sqref="A15"/>
    </sheetView>
  </sheetViews>
  <sheetFormatPr defaultRowHeight="15"/>
  <cols>
    <col min="1" max="1" width="23.42578125" bestFit="1" customWidth="1"/>
    <col min="7" max="7" width="9.7109375" bestFit="1" customWidth="1"/>
    <col min="9" max="9" width="10.5703125" bestFit="1" customWidth="1"/>
    <col min="10" max="10" width="9.7109375" bestFit="1" customWidth="1"/>
    <col min="11" max="11" width="11.7109375" customWidth="1"/>
    <col min="12" max="12" width="13.7109375" bestFit="1" customWidth="1"/>
    <col min="13" max="13" width="10.85546875" bestFit="1" customWidth="1"/>
  </cols>
  <sheetData>
    <row r="1" spans="1:16">
      <c r="B1" s="126" t="s">
        <v>72</v>
      </c>
      <c r="C1" s="127"/>
      <c r="D1" s="127"/>
      <c r="E1" s="127"/>
      <c r="F1" s="128" t="s">
        <v>83</v>
      </c>
      <c r="G1" s="129">
        <v>40817</v>
      </c>
      <c r="H1" s="130"/>
      <c r="I1" s="130"/>
    </row>
    <row r="2" spans="1:16">
      <c r="A2" s="11" t="s">
        <v>73</v>
      </c>
      <c r="B2" s="124" t="s">
        <v>74</v>
      </c>
      <c r="C2" s="124"/>
      <c r="D2" s="124"/>
      <c r="E2" s="11" t="s">
        <v>75</v>
      </c>
      <c r="F2" s="125" t="s">
        <v>76</v>
      </c>
      <c r="G2" s="125"/>
      <c r="H2" s="125"/>
      <c r="I2" s="11" t="s">
        <v>96</v>
      </c>
      <c r="J2" s="11" t="s">
        <v>77</v>
      </c>
      <c r="K2" s="11" t="s">
        <v>78</v>
      </c>
      <c r="L2" s="11" t="s">
        <v>105</v>
      </c>
      <c r="M2" s="11" t="s">
        <v>106</v>
      </c>
      <c r="N2" s="11" t="s">
        <v>79</v>
      </c>
      <c r="O2" s="11" t="s">
        <v>80</v>
      </c>
      <c r="P2" s="11" t="s">
        <v>30</v>
      </c>
    </row>
    <row r="3" spans="1:16">
      <c r="A3" t="s">
        <v>37</v>
      </c>
      <c r="B3" t="s">
        <v>81</v>
      </c>
      <c r="C3">
        <v>5</v>
      </c>
      <c r="D3" t="s">
        <v>82</v>
      </c>
      <c r="E3">
        <v>30134</v>
      </c>
      <c r="F3" t="s">
        <v>81</v>
      </c>
      <c r="G3">
        <v>5</v>
      </c>
      <c r="H3" t="s">
        <v>97</v>
      </c>
      <c r="I3">
        <v>31642</v>
      </c>
      <c r="J3" s="87">
        <v>40568</v>
      </c>
      <c r="K3" s="87">
        <v>40933</v>
      </c>
      <c r="L3">
        <v>8</v>
      </c>
      <c r="M3">
        <v>18</v>
      </c>
      <c r="N3" s="88">
        <f>(L3/26)*E3</f>
        <v>9272</v>
      </c>
      <c r="O3" s="88">
        <f>(M3/26)*I3</f>
        <v>21906</v>
      </c>
      <c r="P3">
        <f>SUM(N3:O3)</f>
        <v>31178</v>
      </c>
    </row>
    <row r="4" spans="1:16">
      <c r="A4" t="s">
        <v>38</v>
      </c>
      <c r="B4" t="s">
        <v>100</v>
      </c>
      <c r="C4">
        <v>2</v>
      </c>
      <c r="J4" s="87"/>
      <c r="K4" s="87"/>
      <c r="N4" s="88"/>
      <c r="O4" s="88"/>
    </row>
    <row r="5" spans="1:16">
      <c r="A5" t="s">
        <v>39</v>
      </c>
      <c r="B5" t="s">
        <v>100</v>
      </c>
      <c r="J5" s="87"/>
      <c r="K5" s="87"/>
      <c r="N5" s="88"/>
      <c r="O5" s="88"/>
      <c r="P5" s="89"/>
    </row>
    <row r="6" spans="1:16">
      <c r="A6" t="s">
        <v>57</v>
      </c>
      <c r="B6" t="s">
        <v>100</v>
      </c>
      <c r="J6" s="87"/>
      <c r="K6" s="87"/>
      <c r="N6" s="88"/>
      <c r="O6" s="88"/>
      <c r="P6" s="89"/>
    </row>
    <row r="7" spans="1:16">
      <c r="J7" s="87"/>
      <c r="K7" s="87"/>
      <c r="N7" s="88"/>
      <c r="O7" s="88"/>
      <c r="P7" s="89"/>
    </row>
    <row r="8" spans="1:16">
      <c r="J8" s="87"/>
      <c r="K8" s="87"/>
      <c r="N8" s="88"/>
      <c r="O8" s="88"/>
      <c r="P8" s="89"/>
    </row>
    <row r="9" spans="1:16">
      <c r="J9" s="87"/>
      <c r="K9" s="87"/>
      <c r="N9" s="88"/>
      <c r="O9" s="88"/>
      <c r="P9" s="89"/>
    </row>
    <row r="10" spans="1:16">
      <c r="J10" s="87"/>
      <c r="K10" s="87"/>
      <c r="N10" s="88"/>
      <c r="O10" s="88"/>
      <c r="P10" s="89"/>
    </row>
    <row r="11" spans="1:16">
      <c r="J11" s="87"/>
      <c r="K11" s="87"/>
      <c r="N11" s="88"/>
      <c r="O11" s="88"/>
      <c r="P11" s="89"/>
    </row>
    <row r="12" spans="1:16">
      <c r="J12" s="87"/>
      <c r="K12" s="87"/>
      <c r="N12" s="88"/>
      <c r="O12" s="88"/>
      <c r="P12" s="89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88"/>
      <c r="O13" s="88"/>
      <c r="P13" s="89"/>
    </row>
    <row r="14" spans="1:16" ht="15.75" thickBot="1">
      <c r="A14" s="90" t="s">
        <v>30</v>
      </c>
      <c r="B14" s="91"/>
      <c r="C14" s="91"/>
      <c r="D14" s="91"/>
      <c r="E14" s="91">
        <f>SUM(E3:E13)</f>
        <v>30134</v>
      </c>
      <c r="F14" s="91"/>
      <c r="G14" s="91"/>
      <c r="H14" s="91"/>
      <c r="I14" s="91">
        <f>SUM(I3:I13)</f>
        <v>31642</v>
      </c>
      <c r="J14" s="91"/>
      <c r="K14" s="91"/>
      <c r="L14" s="91"/>
      <c r="M14" s="91"/>
      <c r="N14" s="90">
        <f>SUM(N3:N13)</f>
        <v>9272</v>
      </c>
      <c r="O14" s="91">
        <f>SUM(O3:O13)</f>
        <v>21906</v>
      </c>
      <c r="P14" s="92">
        <f>SUM(P3:P13)</f>
        <v>31178</v>
      </c>
    </row>
    <row r="15" spans="1:16" ht="15.75" thickTop="1">
      <c r="A15" t="s">
        <v>98</v>
      </c>
    </row>
  </sheetData>
  <mergeCells count="1">
    <mergeCell ref="F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22"/>
  <sheetViews>
    <sheetView zoomScale="110" zoomScaleNormal="110" workbookViewId="0">
      <selection activeCell="E18" sqref="E18"/>
    </sheetView>
  </sheetViews>
  <sheetFormatPr defaultRowHeight="15"/>
  <cols>
    <col min="1" max="1" width="3" customWidth="1"/>
    <col min="2" max="2" width="24.42578125" bestFit="1" customWidth="1"/>
    <col min="3" max="3" width="13" customWidth="1"/>
    <col min="4" max="4" width="11.7109375" customWidth="1"/>
    <col min="6" max="6" width="16" bestFit="1" customWidth="1"/>
    <col min="7" max="7" width="19.5703125" bestFit="1" customWidth="1"/>
    <col min="8" max="8" width="12.28515625" customWidth="1"/>
  </cols>
  <sheetData>
    <row r="1" spans="1:8" ht="15.75" thickBot="1">
      <c r="D1" s="106" t="s">
        <v>85</v>
      </c>
      <c r="E1" s="104"/>
      <c r="F1" s="105"/>
    </row>
    <row r="2" spans="1:8">
      <c r="A2">
        <v>1</v>
      </c>
      <c r="B2" s="78" t="s">
        <v>56</v>
      </c>
      <c r="C2" s="102" t="s">
        <v>35</v>
      </c>
      <c r="D2" s="103" t="s">
        <v>25</v>
      </c>
      <c r="E2" s="103" t="s">
        <v>26</v>
      </c>
      <c r="F2" s="103" t="s">
        <v>28</v>
      </c>
      <c r="G2" s="123" t="s">
        <v>29</v>
      </c>
      <c r="H2" s="79" t="s">
        <v>30</v>
      </c>
    </row>
    <row r="3" spans="1:8">
      <c r="A3">
        <v>2</v>
      </c>
      <c r="B3" s="25" t="str">
        <f>'3.Pay Level'!A3</f>
        <v>Director</v>
      </c>
      <c r="C3" s="72">
        <f>IF(('5.Budget_Items'!C5*0.07)&gt;=1680,1680,'5.Budget_Items'!C5*0.07)</f>
        <v>1680</v>
      </c>
      <c r="D3" s="93"/>
      <c r="E3" s="73"/>
      <c r="F3" s="73"/>
      <c r="G3" s="93">
        <f>ROUNDUP('5.Budget_Items'!C5*2, -3)*(0.00029*26)</f>
        <v>678.6</v>
      </c>
      <c r="H3" s="93">
        <f>SUM(C3:G3)</f>
        <v>2358.6</v>
      </c>
    </row>
    <row r="4" spans="1:8">
      <c r="A4">
        <v>3</v>
      </c>
      <c r="B4" s="25" t="str">
        <f>'3.Pay Level'!A4</f>
        <v>RS II</v>
      </c>
      <c r="C4" s="72">
        <f>IF(('5.Budget_Items'!C6*0.07)&gt;=1680,1680,'5.Budget_Items'!C6*0.07)</f>
        <v>1680</v>
      </c>
      <c r="D4" s="93"/>
      <c r="E4" s="73">
        <v>7200</v>
      </c>
      <c r="F4" s="73"/>
      <c r="G4" s="93">
        <f>ROUNDUP('5.Budget_Items'!C6*2, -3)*(0.00029*26)</f>
        <v>452.4</v>
      </c>
      <c r="H4" s="93">
        <f t="shared" ref="H4:H16" si="0">SUM(C4:G4)</f>
        <v>9332.4</v>
      </c>
    </row>
    <row r="5" spans="1:8">
      <c r="A5">
        <v>4</v>
      </c>
      <c r="B5" s="25" t="str">
        <f>'3.Pay Level'!A5</f>
        <v>GW I</v>
      </c>
      <c r="C5" s="72">
        <f>IF(('5.Budget_Items'!C7*0.07)&gt;=1680,1680,'5.Budget_Items'!C7*0.07)</f>
        <v>1680</v>
      </c>
      <c r="D5" s="93"/>
      <c r="E5" s="73">
        <v>7200</v>
      </c>
      <c r="F5" s="73"/>
      <c r="G5" s="93">
        <f>ROUNDUP('5.Budget_Items'!C7*2, -3)*(0.00029*26)</f>
        <v>603.19999999999993</v>
      </c>
      <c r="H5" s="93">
        <f t="shared" si="0"/>
        <v>9483.2000000000007</v>
      </c>
    </row>
    <row r="6" spans="1:8">
      <c r="A6">
        <v>5</v>
      </c>
      <c r="B6" s="25" t="str">
        <f>'3.Pay Level'!A6</f>
        <v>AA III</v>
      </c>
      <c r="C6" s="72">
        <f>IF(('5.Budget_Items'!C8*0.07)&gt;=1680,1680,'5.Budget_Items'!C8*0.07)</f>
        <v>1050</v>
      </c>
      <c r="D6" s="93"/>
      <c r="E6" s="73"/>
      <c r="F6" s="73"/>
      <c r="G6" s="93">
        <f>ROUNDUP('5.Budget_Items'!C8*2, -3)*(0.00029*26)</f>
        <v>226.2</v>
      </c>
      <c r="H6" s="93">
        <f t="shared" si="0"/>
        <v>1276.2</v>
      </c>
    </row>
    <row r="7" spans="1:8">
      <c r="A7">
        <v>6</v>
      </c>
      <c r="B7" s="25">
        <f>'3.Pay Level'!A7</f>
        <v>0</v>
      </c>
      <c r="C7" s="72">
        <f>IF(('5.Budget_Items'!C9*0.07)&gt;=1680,1680,'5.Budget_Items'!C9*0.07)</f>
        <v>0</v>
      </c>
      <c r="D7" s="93"/>
      <c r="E7" s="73"/>
      <c r="F7" s="73"/>
      <c r="G7" s="93">
        <f>ROUNDUP('5.Budget_Items'!C9*2, -3)*(0.00029*26)</f>
        <v>0</v>
      </c>
      <c r="H7" s="93">
        <f t="shared" si="0"/>
        <v>0</v>
      </c>
    </row>
    <row r="8" spans="1:8">
      <c r="A8">
        <v>7</v>
      </c>
      <c r="B8" s="25">
        <f>'3.Pay Level'!A8</f>
        <v>0</v>
      </c>
      <c r="C8" s="93">
        <f>IF(('5.Budget_Items'!C10*0.07)&gt;=1680,1680,'5.Budget_Items'!C10*0.07)</f>
        <v>0</v>
      </c>
      <c r="D8" s="93"/>
      <c r="E8" s="73"/>
      <c r="F8" s="73"/>
      <c r="G8" s="93">
        <f>ROUNDUP('5.Budget_Items'!C10*2, -3)*(0.00029*26)</f>
        <v>0</v>
      </c>
      <c r="H8" s="93">
        <f t="shared" si="0"/>
        <v>0</v>
      </c>
    </row>
    <row r="9" spans="1:8">
      <c r="A9">
        <v>8</v>
      </c>
      <c r="B9" s="25">
        <f>'3.Pay Level'!A11</f>
        <v>0</v>
      </c>
      <c r="C9" s="93">
        <f>IF(('5.Budget_Items'!C11*0.07)&gt;=1680,1680,'5.Budget_Items'!C11*0.07)</f>
        <v>0</v>
      </c>
      <c r="D9" s="93"/>
      <c r="E9" s="73"/>
      <c r="F9" s="73"/>
      <c r="G9" s="93">
        <f>ROUNDUP('5.Budget_Items'!C11*2, -3)*(0.00029*26)</f>
        <v>0</v>
      </c>
      <c r="H9" s="93">
        <f t="shared" si="0"/>
        <v>0</v>
      </c>
    </row>
    <row r="10" spans="1:8">
      <c r="A10">
        <v>9</v>
      </c>
      <c r="B10" s="25">
        <f>'3.Pay Level'!A13</f>
        <v>0</v>
      </c>
      <c r="C10" s="93">
        <f>IF(('5.Budget_Items'!C12*0.07)&gt;=1680,1680,'5.Budget_Items'!C12*0.07)</f>
        <v>0</v>
      </c>
      <c r="D10" s="93"/>
      <c r="E10" s="73"/>
      <c r="F10" s="73"/>
      <c r="G10" s="93">
        <f>ROUNDUP('5.Budget_Items'!C12*2, -3)*(0.00029*26)</f>
        <v>0</v>
      </c>
      <c r="H10" s="93">
        <f t="shared" si="0"/>
        <v>0</v>
      </c>
    </row>
    <row r="11" spans="1:8">
      <c r="A11">
        <v>10</v>
      </c>
      <c r="B11" s="66"/>
      <c r="C11" s="93"/>
      <c r="D11" s="74"/>
      <c r="E11" s="73"/>
      <c r="F11" s="73"/>
      <c r="G11" s="73"/>
      <c r="H11" s="93">
        <f t="shared" si="0"/>
        <v>0</v>
      </c>
    </row>
    <row r="12" spans="1:8">
      <c r="A12">
        <v>11</v>
      </c>
      <c r="B12" s="66"/>
      <c r="C12" s="93"/>
      <c r="D12" s="74"/>
      <c r="E12" s="73"/>
      <c r="F12" s="73"/>
      <c r="G12" s="73"/>
      <c r="H12" s="93">
        <f t="shared" si="0"/>
        <v>0</v>
      </c>
    </row>
    <row r="13" spans="1:8">
      <c r="A13">
        <v>12</v>
      </c>
      <c r="B13" s="66"/>
      <c r="C13" s="93"/>
      <c r="D13" s="74"/>
      <c r="E13" s="73"/>
      <c r="F13" s="73"/>
      <c r="G13" s="73"/>
      <c r="H13" s="93">
        <f t="shared" si="0"/>
        <v>0</v>
      </c>
    </row>
    <row r="14" spans="1:8">
      <c r="A14">
        <v>13</v>
      </c>
      <c r="B14" s="66"/>
      <c r="C14" s="93"/>
      <c r="D14" s="74"/>
      <c r="E14" s="73"/>
      <c r="F14" s="73"/>
      <c r="G14" s="73"/>
      <c r="H14" s="93">
        <f>SUM(C14:G14)</f>
        <v>0</v>
      </c>
    </row>
    <row r="15" spans="1:8">
      <c r="A15">
        <v>14</v>
      </c>
      <c r="B15" s="66"/>
      <c r="C15" s="93"/>
      <c r="D15" s="74"/>
      <c r="E15" s="73"/>
      <c r="F15" s="73"/>
      <c r="G15" s="73"/>
      <c r="H15" s="93">
        <f>SUM(C15:G15)</f>
        <v>0</v>
      </c>
    </row>
    <row r="16" spans="1:8">
      <c r="A16">
        <v>15</v>
      </c>
      <c r="B16" s="67"/>
      <c r="C16" s="93"/>
      <c r="D16" s="75"/>
      <c r="E16" s="73"/>
      <c r="F16" s="73"/>
      <c r="G16" s="73"/>
      <c r="H16" s="93">
        <f t="shared" si="0"/>
        <v>0</v>
      </c>
    </row>
    <row r="17" spans="2:2">
      <c r="B17" s="38"/>
    </row>
    <row r="18" spans="2:2">
      <c r="B18" s="109" t="s">
        <v>91</v>
      </c>
    </row>
    <row r="19" spans="2:2">
      <c r="B19" t="s">
        <v>86</v>
      </c>
    </row>
    <row r="20" spans="2:2">
      <c r="B20" t="s">
        <v>87</v>
      </c>
    </row>
    <row r="21" spans="2:2">
      <c r="B21" t="s">
        <v>88</v>
      </c>
    </row>
    <row r="22" spans="2:2">
      <c r="B22" t="s">
        <v>94</v>
      </c>
    </row>
  </sheetData>
  <dataConsolidate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H69"/>
  <sheetViews>
    <sheetView tabSelected="1" zoomScaleNormal="100" workbookViewId="0">
      <selection activeCell="B7" sqref="B7"/>
    </sheetView>
  </sheetViews>
  <sheetFormatPr defaultRowHeight="15"/>
  <cols>
    <col min="1" max="1" width="16.28515625" customWidth="1"/>
    <col min="2" max="2" width="14" customWidth="1"/>
    <col min="3" max="3" width="16.28515625" customWidth="1"/>
    <col min="4" max="4" width="14.85546875" customWidth="1"/>
    <col min="5" max="5" width="14.42578125" customWidth="1"/>
    <col min="6" max="6" width="12.7109375" customWidth="1"/>
    <col min="7" max="7" width="11.5703125" bestFit="1" customWidth="1"/>
    <col min="8" max="8" width="12.7109375" customWidth="1"/>
    <col min="9" max="9" width="11.5703125" bestFit="1" customWidth="1"/>
    <col min="10" max="10" width="12.7109375" customWidth="1"/>
    <col min="11" max="11" width="11.5703125" bestFit="1" customWidth="1"/>
    <col min="12" max="12" width="10.5703125" bestFit="1" customWidth="1"/>
    <col min="13" max="13" width="11.5703125" bestFit="1" customWidth="1"/>
    <col min="14" max="14" width="10.5703125" bestFit="1" customWidth="1"/>
    <col min="15" max="15" width="11.5703125" bestFit="1" customWidth="1"/>
    <col min="16" max="18" width="10.5703125" bestFit="1" customWidth="1"/>
    <col min="29" max="29" width="10" bestFit="1" customWidth="1"/>
    <col min="31" max="31" width="10" bestFit="1" customWidth="1"/>
    <col min="35" max="35" width="10" bestFit="1" customWidth="1"/>
  </cols>
  <sheetData>
    <row r="1" spans="1:34" ht="15.75">
      <c r="A1" s="30" t="s">
        <v>12</v>
      </c>
      <c r="B1" s="19"/>
      <c r="C1" s="19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4">
      <c r="A2" s="6"/>
      <c r="B2" s="6"/>
      <c r="C2" s="94" t="s">
        <v>70</v>
      </c>
      <c r="D2" s="6"/>
      <c r="E2" s="7"/>
      <c r="F2" s="8"/>
      <c r="G2" s="26" t="s">
        <v>14</v>
      </c>
      <c r="H2" s="29">
        <v>1.1000000000000001</v>
      </c>
      <c r="I2" s="26" t="s">
        <v>14</v>
      </c>
      <c r="J2" s="29">
        <v>1.2</v>
      </c>
      <c r="K2" s="26" t="s">
        <v>14</v>
      </c>
      <c r="L2" s="29">
        <v>1.3</v>
      </c>
      <c r="M2" s="26" t="s">
        <v>14</v>
      </c>
      <c r="N2" s="29">
        <v>2.1</v>
      </c>
      <c r="O2" s="26" t="s">
        <v>14</v>
      </c>
      <c r="P2" s="29">
        <v>2.2000000000000002</v>
      </c>
      <c r="Q2" s="26" t="s">
        <v>14</v>
      </c>
      <c r="R2" s="29">
        <v>2.2999999999999998</v>
      </c>
      <c r="S2" s="26" t="s">
        <v>14</v>
      </c>
      <c r="T2" s="29">
        <v>2.4</v>
      </c>
      <c r="U2" s="26" t="s">
        <v>14</v>
      </c>
      <c r="V2" s="29">
        <v>3.1</v>
      </c>
      <c r="W2" s="26" t="s">
        <v>14</v>
      </c>
      <c r="X2" s="29">
        <v>3.2</v>
      </c>
      <c r="Y2" s="26" t="s">
        <v>14</v>
      </c>
      <c r="Z2" s="29">
        <v>3.3</v>
      </c>
      <c r="AA2" s="26"/>
      <c r="AB2" s="29">
        <v>3.4</v>
      </c>
      <c r="AC2" s="26" t="s">
        <v>14</v>
      </c>
      <c r="AD2" s="29">
        <v>3.5</v>
      </c>
      <c r="AE2" s="26" t="s">
        <v>14</v>
      </c>
      <c r="AF2" s="29">
        <v>3.6</v>
      </c>
      <c r="AG2" s="28" t="s">
        <v>30</v>
      </c>
      <c r="AH2" s="27"/>
    </row>
    <row r="3" spans="1:34">
      <c r="A3" s="9" t="s">
        <v>1</v>
      </c>
      <c r="B3" s="9" t="s">
        <v>99</v>
      </c>
      <c r="C3" s="11" t="s">
        <v>84</v>
      </c>
      <c r="D3" s="61" t="s">
        <v>71</v>
      </c>
      <c r="E3" s="41" t="s">
        <v>2</v>
      </c>
      <c r="F3" s="44" t="s">
        <v>3</v>
      </c>
      <c r="G3" s="41" t="s">
        <v>2</v>
      </c>
      <c r="H3" s="44" t="s">
        <v>3</v>
      </c>
      <c r="I3" s="41" t="s">
        <v>2</v>
      </c>
      <c r="J3" s="44" t="s">
        <v>3</v>
      </c>
      <c r="K3" s="41" t="s">
        <v>2</v>
      </c>
      <c r="L3" s="44" t="s">
        <v>3</v>
      </c>
      <c r="M3" s="41" t="s">
        <v>2</v>
      </c>
      <c r="N3" s="44" t="s">
        <v>3</v>
      </c>
      <c r="O3" s="41" t="s">
        <v>2</v>
      </c>
      <c r="P3" s="44" t="s">
        <v>3</v>
      </c>
      <c r="Q3" s="41" t="s">
        <v>2</v>
      </c>
      <c r="R3" s="44" t="s">
        <v>3</v>
      </c>
      <c r="S3" s="41" t="s">
        <v>2</v>
      </c>
      <c r="T3" s="44" t="s">
        <v>3</v>
      </c>
      <c r="U3" s="41" t="s">
        <v>2</v>
      </c>
      <c r="V3" s="44" t="s">
        <v>3</v>
      </c>
      <c r="W3" s="41" t="s">
        <v>2</v>
      </c>
      <c r="X3" s="44" t="s">
        <v>3</v>
      </c>
      <c r="Y3" s="41" t="s">
        <v>2</v>
      </c>
      <c r="Z3" s="44" t="s">
        <v>3</v>
      </c>
      <c r="AA3" s="41" t="s">
        <v>2</v>
      </c>
      <c r="AB3" s="44" t="s">
        <v>3</v>
      </c>
      <c r="AC3" s="41" t="s">
        <v>2</v>
      </c>
      <c r="AD3" s="44" t="s">
        <v>3</v>
      </c>
      <c r="AE3" s="41" t="s">
        <v>2</v>
      </c>
      <c r="AF3" s="44" t="s">
        <v>3</v>
      </c>
      <c r="AG3" s="47" t="s">
        <v>2</v>
      </c>
      <c r="AH3" s="48" t="s">
        <v>3</v>
      </c>
    </row>
    <row r="4" spans="1:34">
      <c r="D4" s="60"/>
      <c r="E4" s="82">
        <v>0</v>
      </c>
      <c r="F4" s="45">
        <f>E4*D4/100</f>
        <v>0</v>
      </c>
      <c r="G4" s="82">
        <v>0</v>
      </c>
      <c r="H4" s="45">
        <f>G4*D4/100</f>
        <v>0</v>
      </c>
      <c r="I4" s="82">
        <v>0</v>
      </c>
      <c r="J4" s="45">
        <f>I4*$D4/100</f>
        <v>0</v>
      </c>
      <c r="K4" s="82">
        <v>0</v>
      </c>
      <c r="L4" s="45">
        <f>K4*$D4/100</f>
        <v>0</v>
      </c>
      <c r="M4" s="82">
        <v>0</v>
      </c>
      <c r="N4" s="45">
        <f>M4*$D4/100</f>
        <v>0</v>
      </c>
      <c r="O4" s="82">
        <v>0</v>
      </c>
      <c r="P4" s="45">
        <f>O4*$D4/100</f>
        <v>0</v>
      </c>
      <c r="Q4" s="82">
        <v>0</v>
      </c>
      <c r="R4" s="45">
        <f>Q4*$D4/100</f>
        <v>0</v>
      </c>
      <c r="S4" s="82">
        <v>0</v>
      </c>
      <c r="T4" s="45">
        <f>S4*$D4/100</f>
        <v>0</v>
      </c>
      <c r="U4" s="82">
        <v>0</v>
      </c>
      <c r="V4" s="45">
        <f t="shared" ref="V4:V10" si="0">U4*$D4/100</f>
        <v>0</v>
      </c>
      <c r="W4" s="82">
        <v>0</v>
      </c>
      <c r="X4" s="45">
        <f t="shared" ref="X4:X10" si="1">W4*$D4/100</f>
        <v>0</v>
      </c>
      <c r="Y4" s="82">
        <v>0</v>
      </c>
      <c r="Z4" s="45">
        <f t="shared" ref="Z4:Z10" si="2">Y4*$D4/100</f>
        <v>0</v>
      </c>
      <c r="AA4" s="82">
        <v>0</v>
      </c>
      <c r="AB4" s="45">
        <f t="shared" ref="AB4:AB10" si="3">AA4*$D4/100</f>
        <v>0</v>
      </c>
      <c r="AC4" s="82">
        <v>0</v>
      </c>
      <c r="AD4" s="45">
        <f t="shared" ref="AD4:AD10" si="4">AC4*$D4/100</f>
        <v>0</v>
      </c>
      <c r="AE4" s="82">
        <v>0</v>
      </c>
      <c r="AF4" s="45">
        <f t="shared" ref="AF4:AF10" si="5">AE4*$D4/100</f>
        <v>0</v>
      </c>
      <c r="AG4" s="42">
        <f t="shared" ref="AG4:AG10" si="6">E4+G4+I4+K4+M4+O4+Q4+S4+U4+W4+Y4+AA4+AC4</f>
        <v>0</v>
      </c>
      <c r="AH4" s="46">
        <f t="shared" ref="AH4:AH10" si="7">AG4*D4/100</f>
        <v>0</v>
      </c>
    </row>
    <row r="5" spans="1:34">
      <c r="A5" t="str">
        <f>'3.Pay Level'!A3</f>
        <v>Director</v>
      </c>
      <c r="C5" s="64">
        <v>45000</v>
      </c>
      <c r="D5" s="63">
        <f>C5+'4.Fringe_Benefits'!H3</f>
        <v>47358.6</v>
      </c>
      <c r="E5" s="82">
        <v>5</v>
      </c>
      <c r="F5" s="65">
        <f>E5*D5/100</f>
        <v>2367.9299999999998</v>
      </c>
      <c r="G5" s="82">
        <v>10</v>
      </c>
      <c r="H5" s="65">
        <f>G5*D5/100</f>
        <v>4735.8599999999997</v>
      </c>
      <c r="I5" s="82">
        <v>5</v>
      </c>
      <c r="J5" s="65">
        <f>I5*D5/100</f>
        <v>2367.9299999999998</v>
      </c>
      <c r="K5" s="82">
        <v>10</v>
      </c>
      <c r="L5" s="65">
        <f t="shared" ref="L5:L10" si="8">K5*$D5/100</f>
        <v>4735.8599999999997</v>
      </c>
      <c r="M5" s="82">
        <v>5</v>
      </c>
      <c r="N5" s="65">
        <f t="shared" ref="N5:N10" si="9">M5*$D5/100</f>
        <v>2367.9299999999998</v>
      </c>
      <c r="O5" s="82">
        <v>5</v>
      </c>
      <c r="P5" s="65">
        <f t="shared" ref="P5:P10" si="10">O5*$D5/100</f>
        <v>2367.9299999999998</v>
      </c>
      <c r="Q5" s="82">
        <v>5</v>
      </c>
      <c r="R5" s="45">
        <f t="shared" ref="R5:R10" si="11">Q5*$D5/100</f>
        <v>2367.9299999999998</v>
      </c>
      <c r="S5" s="82">
        <v>5</v>
      </c>
      <c r="T5" s="45">
        <f t="shared" ref="T5:T10" si="12">S5*$D5/100</f>
        <v>2367.9299999999998</v>
      </c>
      <c r="U5" s="82">
        <v>10</v>
      </c>
      <c r="V5" s="45">
        <f t="shared" si="0"/>
        <v>4735.8599999999997</v>
      </c>
      <c r="W5" s="82">
        <v>10</v>
      </c>
      <c r="X5" s="45">
        <f t="shared" si="1"/>
        <v>4735.8599999999997</v>
      </c>
      <c r="Y5" s="82">
        <v>10</v>
      </c>
      <c r="Z5" s="45">
        <f t="shared" si="2"/>
        <v>4735.8599999999997</v>
      </c>
      <c r="AA5" s="82">
        <v>10</v>
      </c>
      <c r="AB5" s="45">
        <f t="shared" si="3"/>
        <v>4735.8599999999997</v>
      </c>
      <c r="AC5" s="82">
        <v>10</v>
      </c>
      <c r="AD5" s="45">
        <f t="shared" si="4"/>
        <v>4735.8599999999997</v>
      </c>
      <c r="AE5" s="82">
        <v>10</v>
      </c>
      <c r="AF5" s="45">
        <f t="shared" si="5"/>
        <v>4735.8599999999997</v>
      </c>
      <c r="AG5" s="42">
        <f t="shared" si="6"/>
        <v>100</v>
      </c>
      <c r="AH5" s="46">
        <f t="shared" si="7"/>
        <v>47358.6</v>
      </c>
    </row>
    <row r="6" spans="1:34">
      <c r="A6" t="str">
        <f>'3.Pay Level'!A4</f>
        <v>RS II</v>
      </c>
      <c r="C6" s="64">
        <v>30000</v>
      </c>
      <c r="D6" s="63">
        <f>C6+'4.Fringe_Benefits'!H4</f>
        <v>39332.400000000001</v>
      </c>
      <c r="E6" s="82">
        <v>5</v>
      </c>
      <c r="F6" s="65">
        <f t="shared" ref="F6:F12" si="13">E6*D6/100</f>
        <v>1966.62</v>
      </c>
      <c r="G6" s="82">
        <v>10</v>
      </c>
      <c r="H6" s="65">
        <f t="shared" ref="H6:H12" si="14">G6*D6/100</f>
        <v>3933.24</v>
      </c>
      <c r="I6" s="82">
        <v>10</v>
      </c>
      <c r="J6" s="65">
        <f t="shared" ref="J6:J12" si="15">I6*D6/100</f>
        <v>3933.24</v>
      </c>
      <c r="K6" s="82">
        <v>10</v>
      </c>
      <c r="L6" s="65">
        <f t="shared" si="8"/>
        <v>3933.24</v>
      </c>
      <c r="M6" s="82">
        <v>10</v>
      </c>
      <c r="N6" s="65">
        <f t="shared" si="9"/>
        <v>3933.24</v>
      </c>
      <c r="O6" s="82">
        <v>5</v>
      </c>
      <c r="P6" s="65">
        <f t="shared" si="10"/>
        <v>1966.62</v>
      </c>
      <c r="Q6" s="82">
        <v>5</v>
      </c>
      <c r="R6" s="45">
        <f t="shared" si="11"/>
        <v>1966.62</v>
      </c>
      <c r="S6" s="82">
        <v>5</v>
      </c>
      <c r="T6" s="45">
        <f t="shared" si="12"/>
        <v>1966.62</v>
      </c>
      <c r="U6" s="82">
        <v>10</v>
      </c>
      <c r="V6" s="45">
        <f t="shared" si="0"/>
        <v>3933.24</v>
      </c>
      <c r="W6" s="82">
        <v>5</v>
      </c>
      <c r="X6" s="45">
        <f t="shared" si="1"/>
        <v>1966.62</v>
      </c>
      <c r="Y6" s="82">
        <v>5</v>
      </c>
      <c r="Z6" s="45">
        <f t="shared" si="2"/>
        <v>1966.62</v>
      </c>
      <c r="AA6" s="82">
        <v>10</v>
      </c>
      <c r="AB6" s="45">
        <f t="shared" si="3"/>
        <v>3933.24</v>
      </c>
      <c r="AC6" s="82">
        <v>10</v>
      </c>
      <c r="AD6" s="45">
        <f t="shared" si="4"/>
        <v>3933.24</v>
      </c>
      <c r="AE6" s="82">
        <v>10</v>
      </c>
      <c r="AF6" s="45">
        <f t="shared" si="5"/>
        <v>3933.24</v>
      </c>
      <c r="AG6" s="42">
        <f t="shared" si="6"/>
        <v>100</v>
      </c>
      <c r="AH6" s="46">
        <f t="shared" si="7"/>
        <v>39332.400000000001</v>
      </c>
    </row>
    <row r="7" spans="1:34">
      <c r="A7" t="str">
        <f>'3.Pay Level'!A5</f>
        <v>GW I</v>
      </c>
      <c r="C7" s="64">
        <v>40000</v>
      </c>
      <c r="D7" s="63">
        <f>C7+'4.Fringe_Benefits'!H5</f>
        <v>49483.199999999997</v>
      </c>
      <c r="E7" s="82">
        <v>10</v>
      </c>
      <c r="F7" s="65">
        <f t="shared" si="13"/>
        <v>4948.32</v>
      </c>
      <c r="G7" s="82">
        <v>10</v>
      </c>
      <c r="H7" s="65">
        <f t="shared" si="14"/>
        <v>4948.32</v>
      </c>
      <c r="I7" s="82">
        <v>10</v>
      </c>
      <c r="J7" s="65">
        <f t="shared" si="15"/>
        <v>4948.32</v>
      </c>
      <c r="K7" s="82">
        <v>10</v>
      </c>
      <c r="L7" s="65">
        <f t="shared" si="8"/>
        <v>4948.32</v>
      </c>
      <c r="M7" s="82">
        <v>10</v>
      </c>
      <c r="N7" s="65">
        <f t="shared" si="9"/>
        <v>4948.32</v>
      </c>
      <c r="O7" s="82">
        <v>10</v>
      </c>
      <c r="P7" s="65">
        <f t="shared" si="10"/>
        <v>4948.32</v>
      </c>
      <c r="Q7" s="82">
        <v>10</v>
      </c>
      <c r="R7" s="45">
        <f t="shared" si="11"/>
        <v>4948.32</v>
      </c>
      <c r="S7" s="82">
        <v>0</v>
      </c>
      <c r="T7" s="45">
        <f t="shared" si="12"/>
        <v>0</v>
      </c>
      <c r="U7" s="82">
        <v>5</v>
      </c>
      <c r="V7" s="45">
        <f t="shared" si="0"/>
        <v>2474.16</v>
      </c>
      <c r="W7" s="82">
        <v>10</v>
      </c>
      <c r="X7" s="45">
        <f t="shared" si="1"/>
        <v>4948.32</v>
      </c>
      <c r="Y7" s="82">
        <v>10</v>
      </c>
      <c r="Z7" s="45">
        <f t="shared" si="2"/>
        <v>4948.32</v>
      </c>
      <c r="AA7" s="82">
        <v>10</v>
      </c>
      <c r="AB7" s="45">
        <f t="shared" si="3"/>
        <v>4948.32</v>
      </c>
      <c r="AC7" s="82">
        <v>10</v>
      </c>
      <c r="AD7" s="45">
        <f t="shared" si="4"/>
        <v>4948.32</v>
      </c>
      <c r="AE7" s="82">
        <v>10</v>
      </c>
      <c r="AF7" s="45">
        <f t="shared" si="5"/>
        <v>4948.32</v>
      </c>
      <c r="AG7" s="42">
        <f t="shared" si="6"/>
        <v>115</v>
      </c>
      <c r="AH7" s="46">
        <f t="shared" si="7"/>
        <v>56905.68</v>
      </c>
    </row>
    <row r="8" spans="1:34">
      <c r="A8" t="str">
        <f>'3.Pay Level'!A6</f>
        <v>AA III</v>
      </c>
      <c r="C8" s="64">
        <v>15000</v>
      </c>
      <c r="D8" s="63">
        <f>C8+'4.Fringe_Benefits'!H6</f>
        <v>16276.2</v>
      </c>
      <c r="E8" s="82">
        <v>5</v>
      </c>
      <c r="F8" s="65">
        <f t="shared" si="13"/>
        <v>813.81</v>
      </c>
      <c r="G8" s="82">
        <v>0</v>
      </c>
      <c r="H8" s="65">
        <f t="shared" si="14"/>
        <v>0</v>
      </c>
      <c r="I8" s="82">
        <v>0</v>
      </c>
      <c r="J8" s="65">
        <f t="shared" si="15"/>
        <v>0</v>
      </c>
      <c r="K8" s="82">
        <v>0</v>
      </c>
      <c r="L8" s="65">
        <f t="shared" si="8"/>
        <v>0</v>
      </c>
      <c r="M8" s="82">
        <v>0</v>
      </c>
      <c r="N8" s="65">
        <f t="shared" si="9"/>
        <v>0</v>
      </c>
      <c r="O8" s="82">
        <v>0</v>
      </c>
      <c r="P8" s="65">
        <f t="shared" si="10"/>
        <v>0</v>
      </c>
      <c r="Q8" s="82">
        <v>0</v>
      </c>
      <c r="R8" s="45">
        <f t="shared" si="11"/>
        <v>0</v>
      </c>
      <c r="S8" s="82">
        <v>0</v>
      </c>
      <c r="T8" s="45">
        <f t="shared" si="12"/>
        <v>0</v>
      </c>
      <c r="U8" s="82">
        <v>0</v>
      </c>
      <c r="V8" s="45">
        <f t="shared" si="0"/>
        <v>0</v>
      </c>
      <c r="W8" s="82">
        <v>0</v>
      </c>
      <c r="X8" s="45">
        <f t="shared" si="1"/>
        <v>0</v>
      </c>
      <c r="Y8" s="82">
        <v>0</v>
      </c>
      <c r="Z8" s="45">
        <f t="shared" si="2"/>
        <v>0</v>
      </c>
      <c r="AA8" s="82">
        <v>0</v>
      </c>
      <c r="AB8" s="45">
        <f t="shared" si="3"/>
        <v>0</v>
      </c>
      <c r="AC8" s="82">
        <v>0</v>
      </c>
      <c r="AD8" s="45">
        <f t="shared" si="4"/>
        <v>0</v>
      </c>
      <c r="AE8" s="82">
        <v>0</v>
      </c>
      <c r="AF8" s="45">
        <f t="shared" si="5"/>
        <v>0</v>
      </c>
      <c r="AG8" s="42">
        <f t="shared" si="6"/>
        <v>5</v>
      </c>
      <c r="AH8" s="46">
        <f t="shared" si="7"/>
        <v>813.81</v>
      </c>
    </row>
    <row r="9" spans="1:34">
      <c r="A9">
        <f>'3.Pay Level'!A7</f>
        <v>0</v>
      </c>
      <c r="C9" s="64"/>
      <c r="D9" s="63"/>
      <c r="E9" s="82">
        <v>0</v>
      </c>
      <c r="F9" s="65">
        <f t="shared" si="13"/>
        <v>0</v>
      </c>
      <c r="G9" s="82">
        <v>0</v>
      </c>
      <c r="H9" s="65">
        <f t="shared" si="14"/>
        <v>0</v>
      </c>
      <c r="I9" s="82">
        <v>0</v>
      </c>
      <c r="J9" s="65">
        <f t="shared" si="15"/>
        <v>0</v>
      </c>
      <c r="K9" s="82">
        <v>0</v>
      </c>
      <c r="L9" s="65">
        <f t="shared" si="8"/>
        <v>0</v>
      </c>
      <c r="M9" s="82">
        <v>0</v>
      </c>
      <c r="N9" s="65">
        <f t="shared" si="9"/>
        <v>0</v>
      </c>
      <c r="O9" s="82">
        <v>0</v>
      </c>
      <c r="P9" s="65">
        <f t="shared" si="10"/>
        <v>0</v>
      </c>
      <c r="Q9" s="82">
        <v>0</v>
      </c>
      <c r="R9" s="45">
        <f t="shared" si="11"/>
        <v>0</v>
      </c>
      <c r="S9" s="82">
        <v>0</v>
      </c>
      <c r="T9" s="45">
        <f t="shared" si="12"/>
        <v>0</v>
      </c>
      <c r="U9" s="82">
        <v>0</v>
      </c>
      <c r="V9" s="45">
        <f t="shared" si="0"/>
        <v>0</v>
      </c>
      <c r="W9" s="82">
        <v>0</v>
      </c>
      <c r="X9" s="45">
        <f t="shared" si="1"/>
        <v>0</v>
      </c>
      <c r="Y9" s="82">
        <v>0</v>
      </c>
      <c r="Z9" s="45">
        <f t="shared" si="2"/>
        <v>0</v>
      </c>
      <c r="AA9" s="82">
        <v>0</v>
      </c>
      <c r="AB9" s="45">
        <f t="shared" si="3"/>
        <v>0</v>
      </c>
      <c r="AC9" s="82">
        <v>0</v>
      </c>
      <c r="AD9" s="45">
        <f t="shared" si="4"/>
        <v>0</v>
      </c>
      <c r="AE9" s="82">
        <v>0</v>
      </c>
      <c r="AF9" s="45">
        <f t="shared" si="5"/>
        <v>0</v>
      </c>
      <c r="AG9" s="42">
        <f t="shared" si="6"/>
        <v>0</v>
      </c>
      <c r="AH9" s="46">
        <f t="shared" si="7"/>
        <v>0</v>
      </c>
    </row>
    <row r="10" spans="1:34">
      <c r="A10">
        <f>'3.Pay Level'!A8</f>
        <v>0</v>
      </c>
      <c r="C10" s="64"/>
      <c r="D10" s="63"/>
      <c r="E10" s="82">
        <v>0</v>
      </c>
      <c r="F10" s="65">
        <f t="shared" si="13"/>
        <v>0</v>
      </c>
      <c r="G10" s="82">
        <v>0</v>
      </c>
      <c r="H10" s="65">
        <f t="shared" si="14"/>
        <v>0</v>
      </c>
      <c r="I10" s="82">
        <v>0</v>
      </c>
      <c r="J10" s="65">
        <f t="shared" si="15"/>
        <v>0</v>
      </c>
      <c r="K10" s="82">
        <v>0</v>
      </c>
      <c r="L10" s="65">
        <f t="shared" si="8"/>
        <v>0</v>
      </c>
      <c r="M10" s="82">
        <v>0</v>
      </c>
      <c r="N10" s="65">
        <f t="shared" si="9"/>
        <v>0</v>
      </c>
      <c r="O10" s="82">
        <v>0</v>
      </c>
      <c r="P10" s="65">
        <f t="shared" si="10"/>
        <v>0</v>
      </c>
      <c r="Q10" s="82">
        <v>0</v>
      </c>
      <c r="R10" s="45">
        <f t="shared" si="11"/>
        <v>0</v>
      </c>
      <c r="S10" s="82">
        <v>0</v>
      </c>
      <c r="T10" s="45">
        <f t="shared" si="12"/>
        <v>0</v>
      </c>
      <c r="U10" s="82">
        <v>0</v>
      </c>
      <c r="V10" s="45">
        <f t="shared" si="0"/>
        <v>0</v>
      </c>
      <c r="W10" s="82">
        <v>0</v>
      </c>
      <c r="X10" s="45">
        <f t="shared" si="1"/>
        <v>0</v>
      </c>
      <c r="Y10" s="82">
        <v>0</v>
      </c>
      <c r="Z10" s="45">
        <f t="shared" si="2"/>
        <v>0</v>
      </c>
      <c r="AA10" s="82">
        <v>0</v>
      </c>
      <c r="AB10" s="45">
        <f t="shared" si="3"/>
        <v>0</v>
      </c>
      <c r="AC10" s="82">
        <v>0</v>
      </c>
      <c r="AD10" s="45">
        <f t="shared" si="4"/>
        <v>0</v>
      </c>
      <c r="AE10" s="82">
        <v>0</v>
      </c>
      <c r="AF10" s="45">
        <f t="shared" si="5"/>
        <v>0</v>
      </c>
      <c r="AG10" s="42">
        <f t="shared" si="6"/>
        <v>0</v>
      </c>
      <c r="AH10" s="46">
        <f t="shared" si="7"/>
        <v>0</v>
      </c>
    </row>
    <row r="11" spans="1:34">
      <c r="A11">
        <f>'3.Pay Level'!A11</f>
        <v>0</v>
      </c>
      <c r="C11" s="64"/>
      <c r="D11" s="63"/>
      <c r="E11" s="82"/>
      <c r="F11" s="65">
        <f t="shared" si="13"/>
        <v>0</v>
      </c>
      <c r="G11" s="82"/>
      <c r="H11" s="65">
        <f t="shared" si="14"/>
        <v>0</v>
      </c>
      <c r="I11" s="82"/>
      <c r="J11" s="65">
        <f t="shared" si="15"/>
        <v>0</v>
      </c>
      <c r="K11" s="82"/>
      <c r="L11" s="65"/>
      <c r="M11" s="82"/>
      <c r="N11" s="65"/>
      <c r="O11" s="82"/>
      <c r="P11" s="65"/>
      <c r="Q11" s="82"/>
      <c r="R11" s="45"/>
      <c r="S11" s="82"/>
      <c r="T11" s="45"/>
      <c r="U11" s="82"/>
      <c r="V11" s="45"/>
      <c r="W11" s="82"/>
      <c r="X11" s="45"/>
      <c r="Y11" s="82"/>
      <c r="Z11" s="45"/>
      <c r="AA11" s="82"/>
      <c r="AB11" s="45"/>
      <c r="AC11" s="82"/>
      <c r="AD11" s="45"/>
      <c r="AE11" s="82"/>
      <c r="AF11" s="45"/>
      <c r="AG11" s="42"/>
      <c r="AH11" s="46"/>
    </row>
    <row r="12" spans="1:34">
      <c r="A12">
        <f>'3.Pay Level'!A13</f>
        <v>0</v>
      </c>
      <c r="C12" s="64"/>
      <c r="D12" s="63"/>
      <c r="E12" s="82"/>
      <c r="F12" s="65">
        <f t="shared" si="13"/>
        <v>0</v>
      </c>
      <c r="G12" s="84"/>
      <c r="H12" s="65">
        <f t="shared" si="14"/>
        <v>0</v>
      </c>
      <c r="I12" s="84"/>
      <c r="J12" s="65">
        <f t="shared" si="15"/>
        <v>0</v>
      </c>
      <c r="K12" s="84"/>
      <c r="L12" s="65"/>
      <c r="M12" s="84"/>
      <c r="N12" s="65"/>
      <c r="O12" s="85"/>
      <c r="P12" s="65"/>
      <c r="Q12" s="85"/>
      <c r="R12" s="45"/>
      <c r="S12" s="85"/>
      <c r="T12" s="45"/>
      <c r="U12" s="85"/>
      <c r="V12" s="45"/>
      <c r="W12" s="85"/>
      <c r="X12" s="45"/>
      <c r="Y12" s="85"/>
      <c r="Z12" s="45"/>
      <c r="AA12" s="85"/>
      <c r="AB12" s="45"/>
      <c r="AC12" s="85"/>
      <c r="AD12" s="45"/>
      <c r="AE12" s="85"/>
      <c r="AF12" s="45"/>
      <c r="AG12" s="42"/>
      <c r="AH12" s="46"/>
    </row>
    <row r="13" spans="1:34" ht="15.75" thickBot="1">
      <c r="A13" s="49" t="s">
        <v>30</v>
      </c>
      <c r="B13" s="49"/>
      <c r="C13" s="95">
        <f>SUM(C5:C12)</f>
        <v>130000</v>
      </c>
      <c r="D13" s="96">
        <f>SUM(D4:D10)</f>
        <v>152450.40000000002</v>
      </c>
      <c r="E13" s="97">
        <f>SUM(E4:E12)</f>
        <v>25</v>
      </c>
      <c r="F13" s="98">
        <f>SUM(F4:F12)</f>
        <v>10096.679999999998</v>
      </c>
      <c r="G13" s="97">
        <f>SUM(G4:G10)</f>
        <v>30</v>
      </c>
      <c r="H13" s="98">
        <f t="shared" ref="H13:AD13" si="16">SUM(H4:H12)</f>
        <v>13617.419999999998</v>
      </c>
      <c r="I13" s="97">
        <f t="shared" si="16"/>
        <v>25</v>
      </c>
      <c r="J13" s="98">
        <f t="shared" si="16"/>
        <v>11249.49</v>
      </c>
      <c r="K13" s="97">
        <f t="shared" si="16"/>
        <v>30</v>
      </c>
      <c r="L13" s="98">
        <f t="shared" si="16"/>
        <v>13617.419999999998</v>
      </c>
      <c r="M13" s="97">
        <f t="shared" si="16"/>
        <v>25</v>
      </c>
      <c r="N13" s="98">
        <f t="shared" si="16"/>
        <v>11249.49</v>
      </c>
      <c r="O13" s="97">
        <f t="shared" si="16"/>
        <v>20</v>
      </c>
      <c r="P13" s="98">
        <f t="shared" si="16"/>
        <v>9282.869999999999</v>
      </c>
      <c r="Q13" s="97">
        <f t="shared" si="16"/>
        <v>20</v>
      </c>
      <c r="R13" s="99">
        <f t="shared" si="16"/>
        <v>9282.869999999999</v>
      </c>
      <c r="S13" s="97">
        <f t="shared" si="16"/>
        <v>10</v>
      </c>
      <c r="T13" s="99">
        <f t="shared" si="16"/>
        <v>4334.5499999999993</v>
      </c>
      <c r="U13" s="97">
        <f t="shared" si="16"/>
        <v>25</v>
      </c>
      <c r="V13" s="99">
        <f t="shared" si="16"/>
        <v>11143.259999999998</v>
      </c>
      <c r="W13" s="97">
        <f t="shared" si="16"/>
        <v>25</v>
      </c>
      <c r="X13" s="99">
        <f t="shared" si="16"/>
        <v>11650.8</v>
      </c>
      <c r="Y13" s="97">
        <f t="shared" si="16"/>
        <v>25</v>
      </c>
      <c r="Z13" s="99">
        <f t="shared" si="16"/>
        <v>11650.8</v>
      </c>
      <c r="AA13" s="97">
        <f t="shared" si="16"/>
        <v>30</v>
      </c>
      <c r="AB13" s="99">
        <f t="shared" si="16"/>
        <v>13617.419999999998</v>
      </c>
      <c r="AC13" s="101">
        <f t="shared" si="16"/>
        <v>30</v>
      </c>
      <c r="AD13" s="99">
        <f t="shared" si="16"/>
        <v>13617.419999999998</v>
      </c>
      <c r="AE13" s="97">
        <f t="shared" ref="AE13:AF13" si="17">SUM(AE4:AE12)</f>
        <v>30</v>
      </c>
      <c r="AF13" s="99">
        <f t="shared" si="17"/>
        <v>13617.419999999998</v>
      </c>
      <c r="AG13" s="100"/>
      <c r="AH13" s="99">
        <f>SUM(AH4:AH12)</f>
        <v>144410.49</v>
      </c>
    </row>
    <row r="14" spans="1:34" ht="15.75" thickTop="1">
      <c r="A14" s="35"/>
      <c r="B14" s="18"/>
      <c r="C14" s="58"/>
      <c r="D14" s="58"/>
      <c r="E14" s="59"/>
      <c r="F14" s="43"/>
      <c r="G14" s="18"/>
      <c r="H14" s="43"/>
      <c r="I14" s="18"/>
      <c r="J14" s="43"/>
      <c r="K14" s="18"/>
      <c r="L14" s="43"/>
      <c r="M14" s="18"/>
      <c r="N14" s="43"/>
      <c r="O14" s="18"/>
      <c r="P14" s="43"/>
      <c r="Q14" s="18"/>
      <c r="R14" s="43"/>
      <c r="S14" s="18"/>
      <c r="T14" s="43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ht="15.75">
      <c r="A15" s="30" t="s">
        <v>13</v>
      </c>
      <c r="B15" s="19"/>
      <c r="C15" s="19"/>
      <c r="D15" s="5"/>
      <c r="E15" s="5"/>
      <c r="F15" s="18"/>
      <c r="G15" s="18"/>
      <c r="H15" s="18"/>
      <c r="I15" s="18"/>
      <c r="J15" s="18"/>
      <c r="K15" s="1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18"/>
    </row>
    <row r="16" spans="1:34">
      <c r="A16" s="10"/>
      <c r="B16" s="10"/>
      <c r="C16" s="10"/>
      <c r="D16" s="10"/>
      <c r="E16" s="26" t="s">
        <v>14</v>
      </c>
      <c r="F16" s="29">
        <v>1.1000000000000001</v>
      </c>
      <c r="G16" s="26" t="s">
        <v>14</v>
      </c>
      <c r="H16" s="29">
        <v>1.2</v>
      </c>
      <c r="I16" s="26" t="s">
        <v>14</v>
      </c>
      <c r="J16" s="29">
        <v>1.3</v>
      </c>
      <c r="K16" s="26" t="s">
        <v>14</v>
      </c>
      <c r="L16" s="29">
        <v>2.1</v>
      </c>
      <c r="M16" s="26" t="s">
        <v>14</v>
      </c>
      <c r="N16" s="29">
        <v>2.2000000000000002</v>
      </c>
      <c r="O16" s="26" t="s">
        <v>14</v>
      </c>
      <c r="P16" s="29">
        <v>2.2999999999999998</v>
      </c>
      <c r="Q16" s="26" t="s">
        <v>14</v>
      </c>
      <c r="R16" s="29">
        <v>2.4</v>
      </c>
      <c r="S16" s="26" t="s">
        <v>14</v>
      </c>
      <c r="T16" s="29">
        <v>3.1</v>
      </c>
      <c r="U16" s="26" t="s">
        <v>14</v>
      </c>
      <c r="V16" s="29">
        <v>3.2</v>
      </c>
      <c r="W16" s="26" t="s">
        <v>14</v>
      </c>
      <c r="X16" s="29">
        <v>3.3</v>
      </c>
      <c r="Y16" s="26"/>
      <c r="Z16" s="29">
        <v>3.4</v>
      </c>
      <c r="AA16" s="26" t="s">
        <v>14</v>
      </c>
      <c r="AB16" s="29">
        <v>3.5</v>
      </c>
      <c r="AC16" s="26" t="s">
        <v>14</v>
      </c>
      <c r="AD16" s="29">
        <v>3.6</v>
      </c>
      <c r="AE16" s="28" t="s">
        <v>30</v>
      </c>
      <c r="AF16" s="27"/>
      <c r="AG16" s="18"/>
    </row>
    <row r="17" spans="1:32">
      <c r="A17" s="11" t="s">
        <v>15</v>
      </c>
      <c r="B17" s="11" t="s">
        <v>36</v>
      </c>
      <c r="C17" s="11" t="s">
        <v>16</v>
      </c>
      <c r="D17" s="11" t="s">
        <v>17</v>
      </c>
      <c r="E17" s="41" t="s">
        <v>2</v>
      </c>
      <c r="F17" s="44" t="s">
        <v>3</v>
      </c>
      <c r="G17" s="41" t="s">
        <v>2</v>
      </c>
      <c r="H17" s="44" t="s">
        <v>3</v>
      </c>
      <c r="I17" s="41" t="s">
        <v>2</v>
      </c>
      <c r="J17" s="44" t="s">
        <v>3</v>
      </c>
      <c r="K17" s="41" t="s">
        <v>2</v>
      </c>
      <c r="L17" s="44" t="s">
        <v>3</v>
      </c>
      <c r="M17" s="41" t="s">
        <v>2</v>
      </c>
      <c r="N17" s="44" t="s">
        <v>3</v>
      </c>
      <c r="O17" s="41" t="s">
        <v>2</v>
      </c>
      <c r="P17" s="44" t="s">
        <v>3</v>
      </c>
      <c r="Q17" s="41" t="s">
        <v>2</v>
      </c>
      <c r="R17" s="44" t="s">
        <v>3</v>
      </c>
      <c r="S17" s="41" t="s">
        <v>2</v>
      </c>
      <c r="T17" s="44" t="s">
        <v>3</v>
      </c>
      <c r="U17" s="41" t="s">
        <v>2</v>
      </c>
      <c r="V17" s="44" t="s">
        <v>3</v>
      </c>
      <c r="W17" s="41" t="s">
        <v>2</v>
      </c>
      <c r="X17" s="44" t="s">
        <v>3</v>
      </c>
      <c r="Y17" s="41" t="s">
        <v>2</v>
      </c>
      <c r="Z17" s="44" t="s">
        <v>3</v>
      </c>
      <c r="AA17" s="41" t="s">
        <v>2</v>
      </c>
      <c r="AB17" s="44" t="s">
        <v>3</v>
      </c>
      <c r="AC17" s="41" t="s">
        <v>2</v>
      </c>
      <c r="AD17" s="44" t="s">
        <v>3</v>
      </c>
      <c r="AE17" s="47" t="s">
        <v>2</v>
      </c>
      <c r="AF17" s="48" t="s">
        <v>3</v>
      </c>
    </row>
    <row r="18" spans="1:32">
      <c r="A18" t="s">
        <v>23</v>
      </c>
      <c r="B18" s="39">
        <v>10000</v>
      </c>
      <c r="C18" t="s">
        <v>33</v>
      </c>
      <c r="E18" s="82">
        <v>10</v>
      </c>
      <c r="F18" s="65">
        <f>E18*$B18/100</f>
        <v>1000</v>
      </c>
      <c r="G18" s="82">
        <v>15</v>
      </c>
      <c r="H18" s="65">
        <f>G18*$B18/100</f>
        <v>1500</v>
      </c>
      <c r="I18" s="82">
        <v>5</v>
      </c>
      <c r="J18" s="45">
        <f>I18*$B18/100</f>
        <v>500</v>
      </c>
      <c r="K18" s="82">
        <v>10</v>
      </c>
      <c r="L18" s="45">
        <f>K18*$B18/100</f>
        <v>1000</v>
      </c>
      <c r="M18" s="82">
        <v>5</v>
      </c>
      <c r="N18" s="45">
        <f>M18*$B18/100</f>
        <v>500</v>
      </c>
      <c r="O18" s="82">
        <v>5</v>
      </c>
      <c r="P18" s="45">
        <f>O18*$B18/100</f>
        <v>500</v>
      </c>
      <c r="Q18" s="82">
        <v>5</v>
      </c>
      <c r="R18" s="45">
        <f>Q18*$B18/100</f>
        <v>500</v>
      </c>
      <c r="S18" s="82">
        <v>10</v>
      </c>
      <c r="T18" s="45">
        <f>S18*$B18/100</f>
        <v>1000</v>
      </c>
      <c r="U18" s="82">
        <v>10</v>
      </c>
      <c r="V18" s="45">
        <f>U18*$B18/100</f>
        <v>1000</v>
      </c>
      <c r="W18" s="82">
        <v>5</v>
      </c>
      <c r="X18" s="45">
        <f>W18*$B18/100</f>
        <v>500</v>
      </c>
      <c r="Y18" s="82">
        <v>10</v>
      </c>
      <c r="Z18" s="45">
        <f>Y18*$B18/100</f>
        <v>1000</v>
      </c>
      <c r="AA18" s="82">
        <v>10</v>
      </c>
      <c r="AB18" s="45">
        <f>AA18*$B18/100</f>
        <v>1000</v>
      </c>
      <c r="AC18" s="82">
        <v>10</v>
      </c>
      <c r="AD18" s="45">
        <f>AC18*$B18/100</f>
        <v>1000</v>
      </c>
      <c r="AE18" s="42">
        <f>E18+G18+I18+K18+M18+O18+Q18+S18+U18+W18+Y18+AA18+AC18</f>
        <v>110</v>
      </c>
      <c r="AF18" s="46">
        <f>AE18*B18/100</f>
        <v>11000</v>
      </c>
    </row>
    <row r="19" spans="1:32">
      <c r="A19" t="s">
        <v>34</v>
      </c>
      <c r="B19" s="39">
        <v>20000</v>
      </c>
      <c r="D19" t="s">
        <v>33</v>
      </c>
      <c r="E19" s="82">
        <v>10</v>
      </c>
      <c r="F19" s="65">
        <f t="shared" ref="F19:F25" si="18">E19*$B19/100</f>
        <v>2000</v>
      </c>
      <c r="G19" s="82">
        <v>5</v>
      </c>
      <c r="H19" s="65">
        <f t="shared" ref="H19:H25" si="19">G19*$B19/100</f>
        <v>1000</v>
      </c>
      <c r="I19" s="82">
        <v>5</v>
      </c>
      <c r="J19" s="45">
        <f t="shared" ref="J19:J25" si="20">I19*$B19/100</f>
        <v>1000</v>
      </c>
      <c r="K19" s="82">
        <v>10</v>
      </c>
      <c r="L19" s="45">
        <f t="shared" ref="L19:L25" si="21">K19*$B19/100</f>
        <v>2000</v>
      </c>
      <c r="M19" s="82">
        <v>5</v>
      </c>
      <c r="N19" s="45">
        <f t="shared" ref="N19:N25" si="22">M19*$B19/100</f>
        <v>1000</v>
      </c>
      <c r="O19" s="82">
        <v>5</v>
      </c>
      <c r="P19" s="45">
        <f t="shared" ref="P19:P25" si="23">O19*$B19/100</f>
        <v>1000</v>
      </c>
      <c r="Q19" s="82">
        <v>10</v>
      </c>
      <c r="R19" s="45">
        <f t="shared" ref="R19:R25" si="24">Q19*$B19/100</f>
        <v>2000</v>
      </c>
      <c r="S19" s="82">
        <v>5</v>
      </c>
      <c r="T19" s="45">
        <f t="shared" ref="T19:T25" si="25">S19*$B19/100</f>
        <v>1000</v>
      </c>
      <c r="U19" s="82">
        <v>10</v>
      </c>
      <c r="V19" s="45">
        <f t="shared" ref="V19:V25" si="26">U19*$B19/100</f>
        <v>2000</v>
      </c>
      <c r="W19" s="82">
        <v>5</v>
      </c>
      <c r="X19" s="45">
        <f t="shared" ref="X19:X25" si="27">W19*$B19/100</f>
        <v>1000</v>
      </c>
      <c r="Y19" s="82">
        <v>10</v>
      </c>
      <c r="Z19" s="45">
        <f t="shared" ref="Z19:Z25" si="28">Y19*$B19/100</f>
        <v>2000</v>
      </c>
      <c r="AA19" s="82">
        <v>10</v>
      </c>
      <c r="AB19" s="45">
        <f t="shared" ref="AB19:AB25" si="29">AA19*$B19/100</f>
        <v>2000</v>
      </c>
      <c r="AC19" s="82">
        <v>10</v>
      </c>
      <c r="AD19" s="45">
        <f t="shared" ref="AD19:AD25" si="30">AC19*$B19/100</f>
        <v>2000</v>
      </c>
      <c r="AE19" s="42">
        <f t="shared" ref="AE19:AE24" si="31">E19+G19+I19+K19+M19+O19+Q19+S19+U19+W19+Y19+AA19+AC19</f>
        <v>100</v>
      </c>
      <c r="AF19" s="46">
        <f>AE19*B19/100</f>
        <v>20000</v>
      </c>
    </row>
    <row r="20" spans="1:32">
      <c r="A20" t="s">
        <v>52</v>
      </c>
      <c r="B20" s="39">
        <v>20000</v>
      </c>
      <c r="C20" t="s">
        <v>33</v>
      </c>
      <c r="E20" s="82">
        <v>5</v>
      </c>
      <c r="F20" s="65">
        <f t="shared" si="18"/>
        <v>1000</v>
      </c>
      <c r="G20" s="82">
        <v>10</v>
      </c>
      <c r="H20" s="65">
        <f t="shared" si="19"/>
        <v>2000</v>
      </c>
      <c r="I20" s="82">
        <v>15</v>
      </c>
      <c r="J20" s="45">
        <f t="shared" si="20"/>
        <v>3000</v>
      </c>
      <c r="K20" s="82">
        <v>10</v>
      </c>
      <c r="L20" s="45">
        <f t="shared" si="21"/>
        <v>2000</v>
      </c>
      <c r="M20" s="82">
        <v>10</v>
      </c>
      <c r="N20" s="45">
        <f t="shared" si="22"/>
        <v>2000</v>
      </c>
      <c r="O20" s="82">
        <v>10</v>
      </c>
      <c r="P20" s="45">
        <f t="shared" si="23"/>
        <v>2000</v>
      </c>
      <c r="Q20" s="82">
        <v>0</v>
      </c>
      <c r="R20" s="45">
        <f t="shared" si="24"/>
        <v>0</v>
      </c>
      <c r="S20" s="82">
        <v>0</v>
      </c>
      <c r="T20" s="45">
        <f t="shared" si="25"/>
        <v>0</v>
      </c>
      <c r="U20" s="82">
        <v>0</v>
      </c>
      <c r="V20" s="45">
        <f t="shared" si="26"/>
        <v>0</v>
      </c>
      <c r="W20" s="82">
        <v>0</v>
      </c>
      <c r="X20" s="45">
        <f t="shared" si="27"/>
        <v>0</v>
      </c>
      <c r="Y20" s="82">
        <v>0</v>
      </c>
      <c r="Z20" s="45">
        <f t="shared" si="28"/>
        <v>0</v>
      </c>
      <c r="AA20" s="82">
        <v>0</v>
      </c>
      <c r="AB20" s="45">
        <f t="shared" si="29"/>
        <v>0</v>
      </c>
      <c r="AC20" s="82">
        <v>0</v>
      </c>
      <c r="AD20" s="45">
        <f t="shared" si="30"/>
        <v>0</v>
      </c>
      <c r="AE20" s="42">
        <f t="shared" si="31"/>
        <v>60</v>
      </c>
      <c r="AF20" s="46">
        <f>AE20*D20/100</f>
        <v>0</v>
      </c>
    </row>
    <row r="21" spans="1:32">
      <c r="B21" s="39"/>
      <c r="E21" s="82">
        <v>0</v>
      </c>
      <c r="F21" s="65">
        <f t="shared" si="18"/>
        <v>0</v>
      </c>
      <c r="G21" s="82">
        <v>0</v>
      </c>
      <c r="H21" s="65">
        <f t="shared" si="19"/>
        <v>0</v>
      </c>
      <c r="I21" s="82">
        <v>0</v>
      </c>
      <c r="J21" s="45">
        <f t="shared" si="20"/>
        <v>0</v>
      </c>
      <c r="K21" s="82">
        <v>0</v>
      </c>
      <c r="L21" s="45">
        <f t="shared" si="21"/>
        <v>0</v>
      </c>
      <c r="M21" s="82">
        <v>0</v>
      </c>
      <c r="N21" s="45">
        <f t="shared" si="22"/>
        <v>0</v>
      </c>
      <c r="O21" s="82">
        <v>0</v>
      </c>
      <c r="P21" s="45">
        <f t="shared" si="23"/>
        <v>0</v>
      </c>
      <c r="Q21" s="82">
        <v>0</v>
      </c>
      <c r="R21" s="45">
        <f t="shared" si="24"/>
        <v>0</v>
      </c>
      <c r="S21" s="82">
        <v>0</v>
      </c>
      <c r="T21" s="45">
        <f t="shared" si="25"/>
        <v>0</v>
      </c>
      <c r="U21" s="82">
        <v>0</v>
      </c>
      <c r="V21" s="45">
        <f t="shared" si="26"/>
        <v>0</v>
      </c>
      <c r="W21" s="82">
        <v>0</v>
      </c>
      <c r="X21" s="45">
        <f t="shared" si="27"/>
        <v>0</v>
      </c>
      <c r="Y21" s="82">
        <v>0</v>
      </c>
      <c r="Z21" s="45">
        <f t="shared" si="28"/>
        <v>0</v>
      </c>
      <c r="AA21" s="82">
        <v>0</v>
      </c>
      <c r="AB21" s="45">
        <f t="shared" si="29"/>
        <v>0</v>
      </c>
      <c r="AC21" s="82">
        <v>0</v>
      </c>
      <c r="AD21" s="45">
        <f t="shared" si="30"/>
        <v>0</v>
      </c>
      <c r="AE21" s="42">
        <f t="shared" si="31"/>
        <v>0</v>
      </c>
      <c r="AF21" s="46">
        <f>AE21*D21/100</f>
        <v>0</v>
      </c>
    </row>
    <row r="22" spans="1:32">
      <c r="B22" s="39"/>
      <c r="E22" s="82">
        <v>0</v>
      </c>
      <c r="F22" s="65">
        <f t="shared" si="18"/>
        <v>0</v>
      </c>
      <c r="G22" s="82">
        <v>0</v>
      </c>
      <c r="H22" s="65">
        <f t="shared" si="19"/>
        <v>0</v>
      </c>
      <c r="I22" s="82">
        <v>0</v>
      </c>
      <c r="J22" s="45">
        <f t="shared" si="20"/>
        <v>0</v>
      </c>
      <c r="K22" s="82">
        <v>0</v>
      </c>
      <c r="L22" s="45">
        <f t="shared" si="21"/>
        <v>0</v>
      </c>
      <c r="M22" s="82">
        <v>0</v>
      </c>
      <c r="N22" s="45">
        <f t="shared" si="22"/>
        <v>0</v>
      </c>
      <c r="O22" s="82">
        <v>0</v>
      </c>
      <c r="P22" s="45">
        <f t="shared" si="23"/>
        <v>0</v>
      </c>
      <c r="Q22" s="82">
        <v>0</v>
      </c>
      <c r="R22" s="45">
        <f t="shared" si="24"/>
        <v>0</v>
      </c>
      <c r="S22" s="82">
        <v>0</v>
      </c>
      <c r="T22" s="45">
        <f t="shared" si="25"/>
        <v>0</v>
      </c>
      <c r="U22" s="82">
        <v>0</v>
      </c>
      <c r="V22" s="45">
        <f t="shared" si="26"/>
        <v>0</v>
      </c>
      <c r="W22" s="82">
        <v>0</v>
      </c>
      <c r="X22" s="45">
        <f t="shared" si="27"/>
        <v>0</v>
      </c>
      <c r="Y22" s="82">
        <v>0</v>
      </c>
      <c r="Z22" s="45">
        <f t="shared" si="28"/>
        <v>0</v>
      </c>
      <c r="AA22" s="82">
        <v>0</v>
      </c>
      <c r="AB22" s="45">
        <f t="shared" si="29"/>
        <v>0</v>
      </c>
      <c r="AC22" s="82">
        <v>0</v>
      </c>
      <c r="AD22" s="45">
        <f t="shared" si="30"/>
        <v>0</v>
      </c>
      <c r="AE22" s="42">
        <f t="shared" si="31"/>
        <v>0</v>
      </c>
      <c r="AF22" s="46">
        <f>AE22*D22/100</f>
        <v>0</v>
      </c>
    </row>
    <row r="23" spans="1:32">
      <c r="B23" s="39"/>
      <c r="E23" s="82">
        <v>0</v>
      </c>
      <c r="F23" s="65">
        <f t="shared" si="18"/>
        <v>0</v>
      </c>
      <c r="G23" s="82">
        <v>0</v>
      </c>
      <c r="H23" s="65">
        <f t="shared" si="19"/>
        <v>0</v>
      </c>
      <c r="I23" s="82">
        <v>0</v>
      </c>
      <c r="J23" s="45">
        <f t="shared" si="20"/>
        <v>0</v>
      </c>
      <c r="K23" s="82">
        <v>0</v>
      </c>
      <c r="L23" s="45">
        <f t="shared" si="21"/>
        <v>0</v>
      </c>
      <c r="M23" s="82">
        <v>0</v>
      </c>
      <c r="N23" s="45">
        <f t="shared" si="22"/>
        <v>0</v>
      </c>
      <c r="O23" s="82">
        <v>0</v>
      </c>
      <c r="P23" s="45">
        <f t="shared" si="23"/>
        <v>0</v>
      </c>
      <c r="Q23" s="82">
        <v>0</v>
      </c>
      <c r="R23" s="45">
        <f t="shared" si="24"/>
        <v>0</v>
      </c>
      <c r="S23" s="82">
        <v>0</v>
      </c>
      <c r="T23" s="45">
        <f t="shared" si="25"/>
        <v>0</v>
      </c>
      <c r="U23" s="82">
        <v>0</v>
      </c>
      <c r="V23" s="45">
        <f t="shared" si="26"/>
        <v>0</v>
      </c>
      <c r="W23" s="82">
        <v>0</v>
      </c>
      <c r="X23" s="45">
        <f t="shared" si="27"/>
        <v>0</v>
      </c>
      <c r="Y23" s="82">
        <v>0</v>
      </c>
      <c r="Z23" s="45">
        <f t="shared" si="28"/>
        <v>0</v>
      </c>
      <c r="AA23" s="82">
        <v>0</v>
      </c>
      <c r="AB23" s="45">
        <f t="shared" si="29"/>
        <v>0</v>
      </c>
      <c r="AC23" s="82">
        <v>0</v>
      </c>
      <c r="AD23" s="45">
        <f t="shared" si="30"/>
        <v>0</v>
      </c>
      <c r="AE23" s="42">
        <f t="shared" si="31"/>
        <v>0</v>
      </c>
      <c r="AF23" s="46">
        <f>AE23*D23/100</f>
        <v>0</v>
      </c>
    </row>
    <row r="24" spans="1:32">
      <c r="B24" s="39"/>
      <c r="E24" s="82">
        <v>0</v>
      </c>
      <c r="F24" s="65">
        <f t="shared" si="18"/>
        <v>0</v>
      </c>
      <c r="G24" s="82">
        <v>0</v>
      </c>
      <c r="H24" s="65">
        <f t="shared" si="19"/>
        <v>0</v>
      </c>
      <c r="I24" s="82">
        <v>0</v>
      </c>
      <c r="J24" s="45">
        <f t="shared" si="20"/>
        <v>0</v>
      </c>
      <c r="K24" s="82">
        <v>0</v>
      </c>
      <c r="L24" s="45">
        <f t="shared" si="21"/>
        <v>0</v>
      </c>
      <c r="M24" s="82">
        <v>0</v>
      </c>
      <c r="N24" s="45">
        <f t="shared" si="22"/>
        <v>0</v>
      </c>
      <c r="O24" s="82">
        <v>0</v>
      </c>
      <c r="P24" s="45">
        <f t="shared" si="23"/>
        <v>0</v>
      </c>
      <c r="Q24" s="82">
        <v>0</v>
      </c>
      <c r="R24" s="45">
        <f t="shared" si="24"/>
        <v>0</v>
      </c>
      <c r="S24" s="82">
        <v>0</v>
      </c>
      <c r="T24" s="45">
        <f t="shared" si="25"/>
        <v>0</v>
      </c>
      <c r="U24" s="82">
        <v>0</v>
      </c>
      <c r="V24" s="45">
        <f t="shared" si="26"/>
        <v>0</v>
      </c>
      <c r="W24" s="82">
        <v>0</v>
      </c>
      <c r="X24" s="45">
        <f t="shared" si="27"/>
        <v>0</v>
      </c>
      <c r="Y24" s="82">
        <v>0</v>
      </c>
      <c r="Z24" s="45">
        <f t="shared" si="28"/>
        <v>0</v>
      </c>
      <c r="AA24" s="82">
        <v>0</v>
      </c>
      <c r="AB24" s="45">
        <f t="shared" si="29"/>
        <v>0</v>
      </c>
      <c r="AC24" s="82">
        <v>0</v>
      </c>
      <c r="AD24" s="45">
        <f t="shared" si="30"/>
        <v>0</v>
      </c>
      <c r="AE24" s="42">
        <f t="shared" si="31"/>
        <v>0</v>
      </c>
      <c r="AF24" s="46">
        <f>AE24*D24/100</f>
        <v>0</v>
      </c>
    </row>
    <row r="25" spans="1:32">
      <c r="B25" s="39"/>
      <c r="E25" s="82"/>
      <c r="F25" s="65">
        <f t="shared" si="18"/>
        <v>0</v>
      </c>
      <c r="G25" s="84"/>
      <c r="H25" s="65">
        <f t="shared" si="19"/>
        <v>0</v>
      </c>
      <c r="I25" s="84"/>
      <c r="J25" s="45">
        <f t="shared" si="20"/>
        <v>0</v>
      </c>
      <c r="K25" s="84"/>
      <c r="L25" s="45">
        <f t="shared" si="21"/>
        <v>0</v>
      </c>
      <c r="M25" s="84"/>
      <c r="N25" s="45">
        <f t="shared" si="22"/>
        <v>0</v>
      </c>
      <c r="O25" s="85"/>
      <c r="P25" s="45">
        <f t="shared" si="23"/>
        <v>0</v>
      </c>
      <c r="Q25" s="85"/>
      <c r="R25" s="45">
        <f t="shared" si="24"/>
        <v>0</v>
      </c>
      <c r="S25" s="85"/>
      <c r="T25" s="45">
        <f t="shared" si="25"/>
        <v>0</v>
      </c>
      <c r="U25" s="85"/>
      <c r="V25" s="45">
        <f t="shared" si="26"/>
        <v>0</v>
      </c>
      <c r="W25" s="85"/>
      <c r="X25" s="45">
        <f t="shared" si="27"/>
        <v>0</v>
      </c>
      <c r="Y25" s="85"/>
      <c r="Z25" s="45">
        <f t="shared" si="28"/>
        <v>0</v>
      </c>
      <c r="AA25" s="85"/>
      <c r="AB25" s="45">
        <f t="shared" si="29"/>
        <v>0</v>
      </c>
      <c r="AC25" s="85"/>
      <c r="AD25" s="45">
        <f t="shared" si="30"/>
        <v>0</v>
      </c>
      <c r="AE25" s="42"/>
      <c r="AF25" s="46"/>
    </row>
    <row r="26" spans="1:32" ht="15.75" thickBot="1">
      <c r="A26" s="49" t="s">
        <v>30</v>
      </c>
      <c r="B26" s="51">
        <f>SUM(B18:B25)</f>
        <v>50000</v>
      </c>
      <c r="C26" s="50"/>
      <c r="D26" s="54"/>
      <c r="E26" s="83">
        <f>SUM(E18:E25)</f>
        <v>25</v>
      </c>
      <c r="F26" s="62">
        <f>SUM(F18:F25)</f>
        <v>4000</v>
      </c>
      <c r="G26" s="83">
        <f>SUM(G18:G24)</f>
        <v>30</v>
      </c>
      <c r="H26" s="62">
        <f t="shared" ref="H26" si="32">SUM(H18:H25)</f>
        <v>4500</v>
      </c>
      <c r="I26" s="83">
        <f t="shared" ref="I26" si="33">SUM(I18:I25)</f>
        <v>25</v>
      </c>
      <c r="J26" s="62">
        <f t="shared" ref="J26" si="34">SUM(J18:J25)</f>
        <v>4500</v>
      </c>
      <c r="K26" s="83">
        <f t="shared" ref="K26" si="35">SUM(K18:K25)</f>
        <v>30</v>
      </c>
      <c r="L26" s="62">
        <f t="shared" ref="L26" si="36">SUM(L18:L25)</f>
        <v>5000</v>
      </c>
      <c r="M26" s="83">
        <f t="shared" ref="M26" si="37">SUM(M18:M25)</f>
        <v>20</v>
      </c>
      <c r="N26" s="62">
        <f t="shared" ref="N26" si="38">SUM(N18:N25)</f>
        <v>3500</v>
      </c>
      <c r="O26" s="83">
        <f t="shared" ref="O26" si="39">SUM(O18:O25)</f>
        <v>20</v>
      </c>
      <c r="P26" s="62">
        <f t="shared" ref="P26" si="40">SUM(P18:P25)</f>
        <v>3500</v>
      </c>
      <c r="Q26" s="83">
        <f t="shared" ref="Q26" si="41">SUM(Q18:Q25)</f>
        <v>15</v>
      </c>
      <c r="R26" s="53">
        <f t="shared" ref="R26" si="42">SUM(R18:R25)</f>
        <v>2500</v>
      </c>
      <c r="S26" s="83">
        <f t="shared" ref="S26" si="43">SUM(S18:S25)</f>
        <v>15</v>
      </c>
      <c r="T26" s="53">
        <f t="shared" ref="T26" si="44">SUM(T18:T25)</f>
        <v>2000</v>
      </c>
      <c r="U26" s="83">
        <f t="shared" ref="U26" si="45">SUM(U18:U25)</f>
        <v>20</v>
      </c>
      <c r="V26" s="53">
        <f t="shared" ref="V26" si="46">SUM(V18:V25)</f>
        <v>3000</v>
      </c>
      <c r="W26" s="83">
        <f t="shared" ref="W26" si="47">SUM(W18:W25)</f>
        <v>10</v>
      </c>
      <c r="X26" s="53">
        <f t="shared" ref="X26" si="48">SUM(X18:X25)</f>
        <v>1500</v>
      </c>
      <c r="Y26" s="83">
        <f t="shared" ref="Y26" si="49">SUM(Y18:Y25)</f>
        <v>20</v>
      </c>
      <c r="Z26" s="53">
        <f t="shared" ref="Z26" si="50">SUM(Z18:Z25)</f>
        <v>3000</v>
      </c>
      <c r="AA26" s="83">
        <f t="shared" ref="AA26" si="51">SUM(AA18:AA25)</f>
        <v>20</v>
      </c>
      <c r="AB26" s="53">
        <f t="shared" ref="AB26" si="52">SUM(AB18:AB25)</f>
        <v>3000</v>
      </c>
      <c r="AC26" s="83">
        <f t="shared" ref="AC26" si="53">SUM(AC18:AC25)</f>
        <v>20</v>
      </c>
      <c r="AD26" s="53">
        <f t="shared" ref="AD26" si="54">SUM(AD18:AD25)</f>
        <v>3000</v>
      </c>
      <c r="AE26" s="52"/>
      <c r="AF26" s="53">
        <f>SUM(AF18:AF25)</f>
        <v>31000</v>
      </c>
    </row>
    <row r="27" spans="1:32" ht="15.75" thickTop="1"/>
    <row r="28" spans="1:32" s="57" customFormat="1" ht="15.75">
      <c r="A28" s="55" t="s">
        <v>18</v>
      </c>
      <c r="B28" s="56"/>
      <c r="C28" s="56"/>
    </row>
    <row r="29" spans="1:32">
      <c r="A29" s="21"/>
      <c r="B29" s="21"/>
      <c r="C29" s="21"/>
      <c r="D29" s="26" t="s">
        <v>14</v>
      </c>
      <c r="E29" s="29">
        <v>1.1000000000000001</v>
      </c>
      <c r="F29" s="26" t="s">
        <v>14</v>
      </c>
      <c r="G29" s="29">
        <v>1.2</v>
      </c>
      <c r="H29" s="26" t="s">
        <v>14</v>
      </c>
      <c r="I29" s="29">
        <v>1.3</v>
      </c>
      <c r="J29" s="26" t="s">
        <v>14</v>
      </c>
      <c r="K29" s="29">
        <v>2.1</v>
      </c>
      <c r="L29" s="26" t="s">
        <v>14</v>
      </c>
      <c r="M29" s="29">
        <v>2.2000000000000002</v>
      </c>
      <c r="N29" s="26" t="s">
        <v>14</v>
      </c>
      <c r="O29" s="29">
        <v>2.2999999999999998</v>
      </c>
      <c r="P29" s="26" t="s">
        <v>14</v>
      </c>
      <c r="Q29" s="29">
        <v>2.4</v>
      </c>
      <c r="R29" s="26" t="s">
        <v>14</v>
      </c>
      <c r="S29" s="29">
        <v>3.1</v>
      </c>
      <c r="T29" s="26" t="s">
        <v>14</v>
      </c>
      <c r="U29" s="29">
        <v>3.2</v>
      </c>
      <c r="V29" s="26" t="s">
        <v>14</v>
      </c>
      <c r="W29" s="29">
        <v>3.3</v>
      </c>
      <c r="X29" s="26"/>
      <c r="Y29" s="29">
        <v>3.4</v>
      </c>
      <c r="Z29" s="26" t="s">
        <v>14</v>
      </c>
      <c r="AA29" s="29">
        <v>3.5</v>
      </c>
      <c r="AB29" s="26" t="s">
        <v>14</v>
      </c>
      <c r="AC29" s="29">
        <v>3.6</v>
      </c>
      <c r="AD29" s="28" t="s">
        <v>30</v>
      </c>
      <c r="AE29" s="27"/>
    </row>
    <row r="30" spans="1:32">
      <c r="A30" s="11" t="s">
        <v>19</v>
      </c>
      <c r="B30" s="11" t="s">
        <v>27</v>
      </c>
      <c r="C30" s="11" t="s">
        <v>22</v>
      </c>
      <c r="D30" s="41" t="s">
        <v>44</v>
      </c>
      <c r="E30" s="44" t="s">
        <v>3</v>
      </c>
      <c r="F30" s="41" t="s">
        <v>43</v>
      </c>
      <c r="G30" s="44" t="s">
        <v>3</v>
      </c>
      <c r="H30" s="41" t="s">
        <v>43</v>
      </c>
      <c r="I30" s="44" t="s">
        <v>3</v>
      </c>
      <c r="J30" s="41" t="s">
        <v>43</v>
      </c>
      <c r="K30" s="44" t="s">
        <v>3</v>
      </c>
      <c r="L30" s="41" t="s">
        <v>2</v>
      </c>
      <c r="M30" s="44" t="s">
        <v>3</v>
      </c>
      <c r="N30" s="41" t="s">
        <v>2</v>
      </c>
      <c r="O30" s="44" t="s">
        <v>3</v>
      </c>
      <c r="P30" s="41" t="s">
        <v>2</v>
      </c>
      <c r="Q30" s="44" t="s">
        <v>3</v>
      </c>
      <c r="R30" s="41" t="s">
        <v>2</v>
      </c>
      <c r="S30" s="44" t="s">
        <v>3</v>
      </c>
      <c r="T30" s="41" t="s">
        <v>2</v>
      </c>
      <c r="U30" s="44" t="s">
        <v>3</v>
      </c>
      <c r="V30" s="41" t="s">
        <v>2</v>
      </c>
      <c r="W30" s="44" t="s">
        <v>3</v>
      </c>
      <c r="X30" s="41" t="s">
        <v>2</v>
      </c>
      <c r="Y30" s="44" t="s">
        <v>3</v>
      </c>
      <c r="Z30" s="41" t="s">
        <v>2</v>
      </c>
      <c r="AA30" s="44" t="s">
        <v>3</v>
      </c>
      <c r="AB30" s="41" t="s">
        <v>2</v>
      </c>
      <c r="AC30" s="44" t="s">
        <v>3</v>
      </c>
      <c r="AD30" s="47" t="s">
        <v>2</v>
      </c>
      <c r="AE30" s="48" t="s">
        <v>3</v>
      </c>
    </row>
    <row r="31" spans="1:32">
      <c r="A31" t="s">
        <v>45</v>
      </c>
      <c r="B31" s="39">
        <v>22000</v>
      </c>
      <c r="D31" s="82">
        <v>5</v>
      </c>
      <c r="E31" s="45">
        <f>D31*$B31/100</f>
        <v>1100</v>
      </c>
      <c r="F31" s="82">
        <v>10</v>
      </c>
      <c r="G31" s="45">
        <f>F31*$B31/100</f>
        <v>2200</v>
      </c>
      <c r="H31" s="82">
        <v>10</v>
      </c>
      <c r="I31" s="45">
        <f>H31*$B31/100</f>
        <v>2200</v>
      </c>
      <c r="J31" s="82">
        <v>10</v>
      </c>
      <c r="K31" s="45">
        <f>J31*$B31/100</f>
        <v>2200</v>
      </c>
      <c r="L31" s="82">
        <v>10</v>
      </c>
      <c r="M31" s="45">
        <f>L31*$B31/100</f>
        <v>2200</v>
      </c>
      <c r="N31" s="82">
        <v>10</v>
      </c>
      <c r="O31" s="45">
        <f>N31*$B31/100</f>
        <v>2200</v>
      </c>
      <c r="P31" s="82">
        <v>10</v>
      </c>
      <c r="Q31" s="45">
        <f>P31*$B31/100</f>
        <v>2200</v>
      </c>
      <c r="R31" s="82">
        <v>10</v>
      </c>
      <c r="S31" s="45">
        <f>R31*$B31/100</f>
        <v>2200</v>
      </c>
      <c r="T31" s="82">
        <v>10</v>
      </c>
      <c r="U31" s="45">
        <f>T31*$B31/100</f>
        <v>2200</v>
      </c>
      <c r="V31" s="82">
        <v>10</v>
      </c>
      <c r="W31" s="45">
        <f>V31*$B31/100</f>
        <v>2200</v>
      </c>
      <c r="X31" s="82">
        <v>0</v>
      </c>
      <c r="Y31" s="45">
        <f>X31*$B31/100</f>
        <v>0</v>
      </c>
      <c r="Z31" s="82">
        <v>0</v>
      </c>
      <c r="AA31" s="45">
        <f>Z31*$B31/100</f>
        <v>0</v>
      </c>
      <c r="AB31" s="82">
        <v>5</v>
      </c>
      <c r="AC31" s="45">
        <f>AB31*$B31/100</f>
        <v>1100</v>
      </c>
      <c r="AD31" s="42">
        <f>D31+F31+H31+J31+L31+N31+P31+R31+T31+V31+X31+Z31+AB31</f>
        <v>100</v>
      </c>
      <c r="AE31" s="46">
        <f>AD31*$B31/100</f>
        <v>22000</v>
      </c>
    </row>
    <row r="32" spans="1:32">
      <c r="B32" s="39"/>
      <c r="D32" s="82">
        <v>0</v>
      </c>
      <c r="E32" s="45">
        <f t="shared" ref="E32:E37" si="55">D32*$B32/100</f>
        <v>0</v>
      </c>
      <c r="F32" s="82">
        <v>0</v>
      </c>
      <c r="G32" s="45">
        <f t="shared" ref="G32:G38" si="56">F32*$B32/100</f>
        <v>0</v>
      </c>
      <c r="H32" s="82">
        <v>0</v>
      </c>
      <c r="I32" s="45">
        <f t="shared" ref="I32:I38" si="57">H32*$B32/100</f>
        <v>0</v>
      </c>
      <c r="J32" s="82">
        <v>0</v>
      </c>
      <c r="K32" s="45">
        <f t="shared" ref="K32:K38" si="58">J32*$B32/100</f>
        <v>0</v>
      </c>
      <c r="L32" s="82">
        <v>0</v>
      </c>
      <c r="M32" s="45">
        <f t="shared" ref="M32:M38" si="59">L32*$B32/100</f>
        <v>0</v>
      </c>
      <c r="N32" s="82">
        <v>0</v>
      </c>
      <c r="O32" s="45">
        <f t="shared" ref="O32:O38" si="60">N32*$B32/100</f>
        <v>0</v>
      </c>
      <c r="P32" s="82">
        <v>0</v>
      </c>
      <c r="Q32" s="45">
        <f t="shared" ref="Q32:Q38" si="61">P32*$B32/100</f>
        <v>0</v>
      </c>
      <c r="R32" s="82">
        <v>0</v>
      </c>
      <c r="S32" s="45">
        <f t="shared" ref="S32:S38" si="62">R32*$B32/100</f>
        <v>0</v>
      </c>
      <c r="T32" s="82">
        <v>0</v>
      </c>
      <c r="U32" s="45">
        <f t="shared" ref="U32:U38" si="63">T32*$B32/100</f>
        <v>0</v>
      </c>
      <c r="V32" s="82">
        <v>0</v>
      </c>
      <c r="W32" s="45">
        <f t="shared" ref="W32:W38" si="64">V32*$B32/100</f>
        <v>0</v>
      </c>
      <c r="X32" s="82">
        <v>0</v>
      </c>
      <c r="Y32" s="45">
        <f t="shared" ref="Y32:Y38" si="65">X32*$B32/100</f>
        <v>0</v>
      </c>
      <c r="Z32" s="82">
        <v>0</v>
      </c>
      <c r="AA32" s="45">
        <f t="shared" ref="AA32:AA38" si="66">Z32*$B32/100</f>
        <v>0</v>
      </c>
      <c r="AB32" s="82">
        <v>0</v>
      </c>
      <c r="AC32" s="45">
        <f t="shared" ref="AC32:AC38" si="67">AB32*$B32/100</f>
        <v>0</v>
      </c>
      <c r="AD32" s="42">
        <f t="shared" ref="AD32:AD37" si="68">D32+F32+H32+J32+L32+N32+P32+R32+T32+V32+X32+Z32+AB32</f>
        <v>0</v>
      </c>
      <c r="AE32" s="46">
        <f t="shared" ref="AE32:AE38" si="69">AD32*$B32/100</f>
        <v>0</v>
      </c>
    </row>
    <row r="33" spans="1:31">
      <c r="B33" s="39"/>
      <c r="D33" s="82">
        <v>0</v>
      </c>
      <c r="E33" s="45">
        <f t="shared" si="55"/>
        <v>0</v>
      </c>
      <c r="F33" s="82">
        <v>0</v>
      </c>
      <c r="G33" s="45">
        <f t="shared" si="56"/>
        <v>0</v>
      </c>
      <c r="H33" s="82">
        <v>0</v>
      </c>
      <c r="I33" s="45">
        <f t="shared" si="57"/>
        <v>0</v>
      </c>
      <c r="J33" s="82">
        <v>0</v>
      </c>
      <c r="K33" s="45">
        <f t="shared" si="58"/>
        <v>0</v>
      </c>
      <c r="L33" s="82">
        <v>0</v>
      </c>
      <c r="M33" s="45">
        <f t="shared" si="59"/>
        <v>0</v>
      </c>
      <c r="N33" s="82">
        <v>0</v>
      </c>
      <c r="O33" s="45">
        <f t="shared" si="60"/>
        <v>0</v>
      </c>
      <c r="P33" s="82">
        <v>0</v>
      </c>
      <c r="Q33" s="45">
        <f t="shared" si="61"/>
        <v>0</v>
      </c>
      <c r="R33" s="82">
        <v>0</v>
      </c>
      <c r="S33" s="45">
        <f t="shared" si="62"/>
        <v>0</v>
      </c>
      <c r="T33" s="82">
        <v>0</v>
      </c>
      <c r="U33" s="45">
        <f t="shared" si="63"/>
        <v>0</v>
      </c>
      <c r="V33" s="82">
        <v>0</v>
      </c>
      <c r="W33" s="45">
        <f t="shared" si="64"/>
        <v>0</v>
      </c>
      <c r="X33" s="82">
        <v>0</v>
      </c>
      <c r="Y33" s="45">
        <f t="shared" si="65"/>
        <v>0</v>
      </c>
      <c r="Z33" s="82">
        <v>0</v>
      </c>
      <c r="AA33" s="45">
        <f t="shared" si="66"/>
        <v>0</v>
      </c>
      <c r="AB33" s="82">
        <v>0</v>
      </c>
      <c r="AC33" s="45">
        <f t="shared" si="67"/>
        <v>0</v>
      </c>
      <c r="AD33" s="42">
        <f t="shared" si="68"/>
        <v>0</v>
      </c>
      <c r="AE33" s="46">
        <f t="shared" si="69"/>
        <v>0</v>
      </c>
    </row>
    <row r="34" spans="1:31">
      <c r="B34" s="39"/>
      <c r="D34" s="82">
        <v>0</v>
      </c>
      <c r="E34" s="45">
        <f t="shared" si="55"/>
        <v>0</v>
      </c>
      <c r="F34" s="82">
        <v>0</v>
      </c>
      <c r="G34" s="45">
        <f t="shared" si="56"/>
        <v>0</v>
      </c>
      <c r="H34" s="82">
        <v>0</v>
      </c>
      <c r="I34" s="45">
        <f t="shared" si="57"/>
        <v>0</v>
      </c>
      <c r="J34" s="82">
        <v>0</v>
      </c>
      <c r="K34" s="45">
        <f t="shared" si="58"/>
        <v>0</v>
      </c>
      <c r="L34" s="82">
        <v>0</v>
      </c>
      <c r="M34" s="45">
        <f t="shared" si="59"/>
        <v>0</v>
      </c>
      <c r="N34" s="82">
        <v>0</v>
      </c>
      <c r="O34" s="45">
        <f t="shared" si="60"/>
        <v>0</v>
      </c>
      <c r="P34" s="82">
        <v>0</v>
      </c>
      <c r="Q34" s="45">
        <f t="shared" si="61"/>
        <v>0</v>
      </c>
      <c r="R34" s="82">
        <v>0</v>
      </c>
      <c r="S34" s="45">
        <f t="shared" si="62"/>
        <v>0</v>
      </c>
      <c r="T34" s="82">
        <v>0</v>
      </c>
      <c r="U34" s="45">
        <f t="shared" si="63"/>
        <v>0</v>
      </c>
      <c r="V34" s="82">
        <v>0</v>
      </c>
      <c r="W34" s="45">
        <f t="shared" si="64"/>
        <v>0</v>
      </c>
      <c r="X34" s="82">
        <v>0</v>
      </c>
      <c r="Y34" s="45">
        <f t="shared" si="65"/>
        <v>0</v>
      </c>
      <c r="Z34" s="82">
        <v>0</v>
      </c>
      <c r="AA34" s="45">
        <f t="shared" si="66"/>
        <v>0</v>
      </c>
      <c r="AB34" s="82">
        <v>0</v>
      </c>
      <c r="AC34" s="45">
        <f t="shared" si="67"/>
        <v>0</v>
      </c>
      <c r="AD34" s="42">
        <f t="shared" si="68"/>
        <v>0</v>
      </c>
      <c r="AE34" s="46">
        <f t="shared" si="69"/>
        <v>0</v>
      </c>
    </row>
    <row r="35" spans="1:31">
      <c r="B35" s="39"/>
      <c r="D35" s="82">
        <v>0</v>
      </c>
      <c r="E35" s="45">
        <f t="shared" si="55"/>
        <v>0</v>
      </c>
      <c r="F35" s="82">
        <v>0</v>
      </c>
      <c r="G35" s="45">
        <f t="shared" si="56"/>
        <v>0</v>
      </c>
      <c r="H35" s="82">
        <v>0</v>
      </c>
      <c r="I35" s="45">
        <f t="shared" si="57"/>
        <v>0</v>
      </c>
      <c r="J35" s="82">
        <v>0</v>
      </c>
      <c r="K35" s="45">
        <f t="shared" si="58"/>
        <v>0</v>
      </c>
      <c r="L35" s="82">
        <v>0</v>
      </c>
      <c r="M35" s="45">
        <f t="shared" si="59"/>
        <v>0</v>
      </c>
      <c r="N35" s="82">
        <v>0</v>
      </c>
      <c r="O35" s="45">
        <f t="shared" si="60"/>
        <v>0</v>
      </c>
      <c r="P35" s="82">
        <v>0</v>
      </c>
      <c r="Q35" s="45">
        <f t="shared" si="61"/>
        <v>0</v>
      </c>
      <c r="R35" s="82">
        <v>0</v>
      </c>
      <c r="S35" s="45">
        <f t="shared" si="62"/>
        <v>0</v>
      </c>
      <c r="T35" s="82">
        <v>0</v>
      </c>
      <c r="U35" s="45">
        <f t="shared" si="63"/>
        <v>0</v>
      </c>
      <c r="V35" s="82">
        <v>0</v>
      </c>
      <c r="W35" s="45">
        <f t="shared" si="64"/>
        <v>0</v>
      </c>
      <c r="X35" s="82">
        <v>0</v>
      </c>
      <c r="Y35" s="45">
        <f t="shared" si="65"/>
        <v>0</v>
      </c>
      <c r="Z35" s="82">
        <v>0</v>
      </c>
      <c r="AA35" s="45">
        <f t="shared" si="66"/>
        <v>0</v>
      </c>
      <c r="AB35" s="82">
        <v>0</v>
      </c>
      <c r="AC35" s="45">
        <f t="shared" si="67"/>
        <v>0</v>
      </c>
      <c r="AD35" s="42">
        <f t="shared" si="68"/>
        <v>0</v>
      </c>
      <c r="AE35" s="46">
        <f t="shared" si="69"/>
        <v>0</v>
      </c>
    </row>
    <row r="36" spans="1:31">
      <c r="B36" s="39"/>
      <c r="D36" s="82">
        <v>0</v>
      </c>
      <c r="E36" s="45">
        <f t="shared" si="55"/>
        <v>0</v>
      </c>
      <c r="F36" s="82">
        <v>0</v>
      </c>
      <c r="G36" s="45">
        <f t="shared" si="56"/>
        <v>0</v>
      </c>
      <c r="H36" s="82">
        <v>0</v>
      </c>
      <c r="I36" s="45">
        <f t="shared" si="57"/>
        <v>0</v>
      </c>
      <c r="J36" s="82">
        <v>0</v>
      </c>
      <c r="K36" s="45">
        <f t="shared" si="58"/>
        <v>0</v>
      </c>
      <c r="L36" s="82">
        <v>0</v>
      </c>
      <c r="M36" s="45">
        <f t="shared" si="59"/>
        <v>0</v>
      </c>
      <c r="N36" s="82">
        <v>0</v>
      </c>
      <c r="O36" s="45">
        <f t="shared" si="60"/>
        <v>0</v>
      </c>
      <c r="P36" s="82">
        <v>0</v>
      </c>
      <c r="Q36" s="45">
        <f t="shared" si="61"/>
        <v>0</v>
      </c>
      <c r="R36" s="82">
        <v>0</v>
      </c>
      <c r="S36" s="45">
        <f t="shared" si="62"/>
        <v>0</v>
      </c>
      <c r="T36" s="82">
        <v>0</v>
      </c>
      <c r="U36" s="45">
        <f t="shared" si="63"/>
        <v>0</v>
      </c>
      <c r="V36" s="82">
        <v>0</v>
      </c>
      <c r="W36" s="45">
        <f t="shared" si="64"/>
        <v>0</v>
      </c>
      <c r="X36" s="82">
        <v>0</v>
      </c>
      <c r="Y36" s="45">
        <f t="shared" si="65"/>
        <v>0</v>
      </c>
      <c r="Z36" s="82">
        <v>0</v>
      </c>
      <c r="AA36" s="45">
        <f t="shared" si="66"/>
        <v>0</v>
      </c>
      <c r="AB36" s="82">
        <v>0</v>
      </c>
      <c r="AC36" s="45">
        <f t="shared" si="67"/>
        <v>0</v>
      </c>
      <c r="AD36" s="42">
        <f t="shared" si="68"/>
        <v>0</v>
      </c>
      <c r="AE36" s="46">
        <f t="shared" si="69"/>
        <v>0</v>
      </c>
    </row>
    <row r="37" spans="1:31">
      <c r="B37" s="39"/>
      <c r="D37" s="82">
        <v>0</v>
      </c>
      <c r="E37" s="45">
        <f t="shared" si="55"/>
        <v>0</v>
      </c>
      <c r="F37" s="82">
        <v>0</v>
      </c>
      <c r="G37" s="45">
        <f t="shared" si="56"/>
        <v>0</v>
      </c>
      <c r="H37" s="82">
        <v>0</v>
      </c>
      <c r="I37" s="45">
        <f t="shared" si="57"/>
        <v>0</v>
      </c>
      <c r="J37" s="82">
        <v>0</v>
      </c>
      <c r="K37" s="45">
        <f t="shared" si="58"/>
        <v>0</v>
      </c>
      <c r="L37" s="82">
        <v>0</v>
      </c>
      <c r="M37" s="45">
        <f t="shared" si="59"/>
        <v>0</v>
      </c>
      <c r="N37" s="82">
        <v>0</v>
      </c>
      <c r="O37" s="45">
        <f t="shared" si="60"/>
        <v>0</v>
      </c>
      <c r="P37" s="82">
        <v>0</v>
      </c>
      <c r="Q37" s="45">
        <f t="shared" si="61"/>
        <v>0</v>
      </c>
      <c r="R37" s="82">
        <v>0</v>
      </c>
      <c r="S37" s="45">
        <f t="shared" si="62"/>
        <v>0</v>
      </c>
      <c r="T37" s="82">
        <v>0</v>
      </c>
      <c r="U37" s="45">
        <f t="shared" si="63"/>
        <v>0</v>
      </c>
      <c r="V37" s="82">
        <v>0</v>
      </c>
      <c r="W37" s="45">
        <f t="shared" si="64"/>
        <v>0</v>
      </c>
      <c r="X37" s="82">
        <v>0</v>
      </c>
      <c r="Y37" s="45">
        <f t="shared" si="65"/>
        <v>0</v>
      </c>
      <c r="Z37" s="82">
        <v>0</v>
      </c>
      <c r="AA37" s="45">
        <f t="shared" si="66"/>
        <v>0</v>
      </c>
      <c r="AB37" s="82">
        <v>0</v>
      </c>
      <c r="AC37" s="45">
        <f t="shared" si="67"/>
        <v>0</v>
      </c>
      <c r="AD37" s="42">
        <f t="shared" si="68"/>
        <v>0</v>
      </c>
      <c r="AE37" s="46">
        <f t="shared" si="69"/>
        <v>0</v>
      </c>
    </row>
    <row r="38" spans="1:31">
      <c r="B38" s="39"/>
      <c r="D38" s="82"/>
      <c r="E38" s="65"/>
      <c r="F38" s="84"/>
      <c r="G38" s="45">
        <f t="shared" si="56"/>
        <v>0</v>
      </c>
      <c r="H38" s="84"/>
      <c r="I38" s="45">
        <f t="shared" si="57"/>
        <v>0</v>
      </c>
      <c r="J38" s="84"/>
      <c r="K38" s="45">
        <f t="shared" si="58"/>
        <v>0</v>
      </c>
      <c r="L38" s="84"/>
      <c r="M38" s="45">
        <f t="shared" si="59"/>
        <v>0</v>
      </c>
      <c r="N38" s="85"/>
      <c r="O38" s="45">
        <f t="shared" si="60"/>
        <v>0</v>
      </c>
      <c r="P38" s="85"/>
      <c r="Q38" s="45">
        <f t="shared" si="61"/>
        <v>0</v>
      </c>
      <c r="R38" s="85"/>
      <c r="S38" s="45">
        <f t="shared" si="62"/>
        <v>0</v>
      </c>
      <c r="T38" s="85"/>
      <c r="U38" s="45">
        <f t="shared" si="63"/>
        <v>0</v>
      </c>
      <c r="V38" s="85"/>
      <c r="W38" s="45">
        <f t="shared" si="64"/>
        <v>0</v>
      </c>
      <c r="X38" s="85"/>
      <c r="Y38" s="45">
        <f t="shared" si="65"/>
        <v>0</v>
      </c>
      <c r="Z38" s="85"/>
      <c r="AA38" s="45">
        <f t="shared" si="66"/>
        <v>0</v>
      </c>
      <c r="AB38" s="85"/>
      <c r="AC38" s="45">
        <f t="shared" si="67"/>
        <v>0</v>
      </c>
      <c r="AD38" s="42"/>
      <c r="AE38" s="46">
        <f t="shared" si="69"/>
        <v>0</v>
      </c>
    </row>
    <row r="39" spans="1:31" ht="15.75" thickBot="1">
      <c r="A39" s="49" t="s">
        <v>30</v>
      </c>
      <c r="B39" s="51"/>
      <c r="C39" s="54"/>
      <c r="D39" s="83">
        <f>SUM(D31:D38)</f>
        <v>5</v>
      </c>
      <c r="E39" s="62">
        <f>SUM(E31:E38)</f>
        <v>1100</v>
      </c>
      <c r="F39" s="83">
        <f>SUM(F31:F37)</f>
        <v>10</v>
      </c>
      <c r="G39" s="62">
        <f t="shared" ref="G39" si="70">SUM(G31:G38)</f>
        <v>2200</v>
      </c>
      <c r="H39" s="83">
        <f t="shared" ref="H39" si="71">SUM(H31:H38)</f>
        <v>10</v>
      </c>
      <c r="I39" s="62">
        <f t="shared" ref="I39" si="72">SUM(I31:I38)</f>
        <v>2200</v>
      </c>
      <c r="J39" s="83">
        <f t="shared" ref="J39" si="73">SUM(J31:J38)</f>
        <v>10</v>
      </c>
      <c r="K39" s="62">
        <f t="shared" ref="K39" si="74">SUM(K31:K38)</f>
        <v>2200</v>
      </c>
      <c r="L39" s="83">
        <f t="shared" ref="L39" si="75">SUM(L31:L38)</f>
        <v>10</v>
      </c>
      <c r="M39" s="62">
        <f t="shared" ref="M39" si="76">SUM(M31:M38)</f>
        <v>2200</v>
      </c>
      <c r="N39" s="83">
        <f t="shared" ref="N39" si="77">SUM(N31:N38)</f>
        <v>10</v>
      </c>
      <c r="O39" s="62">
        <f t="shared" ref="O39" si="78">SUM(O31:O38)</f>
        <v>2200</v>
      </c>
      <c r="P39" s="83">
        <f t="shared" ref="P39" si="79">SUM(P31:P38)</f>
        <v>10</v>
      </c>
      <c r="Q39" s="53">
        <f t="shared" ref="Q39" si="80">SUM(Q31:Q38)</f>
        <v>2200</v>
      </c>
      <c r="R39" s="83">
        <f t="shared" ref="R39" si="81">SUM(R31:R38)</f>
        <v>10</v>
      </c>
      <c r="S39" s="53">
        <f t="shared" ref="S39" si="82">SUM(S31:S38)</f>
        <v>2200</v>
      </c>
      <c r="T39" s="83">
        <f t="shared" ref="T39" si="83">SUM(T31:T38)</f>
        <v>10</v>
      </c>
      <c r="U39" s="53">
        <f t="shared" ref="U39" si="84">SUM(U31:U38)</f>
        <v>2200</v>
      </c>
      <c r="V39" s="83">
        <f t="shared" ref="V39" si="85">SUM(V31:V38)</f>
        <v>10</v>
      </c>
      <c r="W39" s="53">
        <f t="shared" ref="W39" si="86">SUM(W31:W38)</f>
        <v>2200</v>
      </c>
      <c r="X39" s="83">
        <f t="shared" ref="X39" si="87">SUM(X31:X38)</f>
        <v>0</v>
      </c>
      <c r="Y39" s="53">
        <f t="shared" ref="Y39" si="88">SUM(Y31:Y38)</f>
        <v>0</v>
      </c>
      <c r="Z39" s="83">
        <f t="shared" ref="Z39" si="89">SUM(Z31:Z38)</f>
        <v>0</v>
      </c>
      <c r="AA39" s="53">
        <f t="shared" ref="AA39" si="90">SUM(AA31:AA38)</f>
        <v>0</v>
      </c>
      <c r="AB39" s="83">
        <f t="shared" ref="AB39" si="91">SUM(AB31:AB38)</f>
        <v>5</v>
      </c>
      <c r="AC39" s="53">
        <f t="shared" ref="AC39" si="92">SUM(AC31:AC38)</f>
        <v>1100</v>
      </c>
      <c r="AD39" s="52"/>
      <c r="AE39" s="53">
        <f>SUM(AE31:AE38)</f>
        <v>22000</v>
      </c>
    </row>
    <row r="40" spans="1:31" ht="15.75" thickTop="1"/>
    <row r="43" spans="1:31" ht="15.75">
      <c r="A43" s="31" t="s">
        <v>20</v>
      </c>
      <c r="B43" s="20"/>
      <c r="C43" s="20"/>
    </row>
    <row r="44" spans="1:31">
      <c r="A44" s="21"/>
      <c r="B44" s="21"/>
      <c r="C44" s="21"/>
      <c r="D44" s="26" t="s">
        <v>14</v>
      </c>
      <c r="E44" s="29">
        <v>1.1000000000000001</v>
      </c>
      <c r="F44" s="26" t="s">
        <v>14</v>
      </c>
      <c r="G44" s="29">
        <v>1.2</v>
      </c>
      <c r="H44" s="26" t="s">
        <v>14</v>
      </c>
      <c r="I44" s="29">
        <v>1.3</v>
      </c>
      <c r="J44" s="26" t="s">
        <v>14</v>
      </c>
      <c r="K44" s="29">
        <v>2.1</v>
      </c>
      <c r="L44" s="26" t="s">
        <v>14</v>
      </c>
      <c r="M44" s="29">
        <v>2.2000000000000002</v>
      </c>
      <c r="N44" s="26" t="s">
        <v>14</v>
      </c>
      <c r="O44" s="29">
        <v>2.2999999999999998</v>
      </c>
      <c r="P44" s="26" t="s">
        <v>14</v>
      </c>
      <c r="Q44" s="29">
        <v>2.4</v>
      </c>
      <c r="R44" s="26" t="s">
        <v>14</v>
      </c>
      <c r="S44" s="29">
        <v>3.1</v>
      </c>
      <c r="T44" s="26" t="s">
        <v>14</v>
      </c>
      <c r="U44" s="29">
        <v>3.2</v>
      </c>
      <c r="V44" s="26" t="s">
        <v>14</v>
      </c>
      <c r="W44" s="29">
        <v>3.3</v>
      </c>
      <c r="X44" s="26"/>
      <c r="Y44" s="29">
        <v>3.4</v>
      </c>
      <c r="Z44" s="26" t="s">
        <v>14</v>
      </c>
      <c r="AA44" s="29">
        <v>3.5</v>
      </c>
      <c r="AB44" s="26" t="s">
        <v>14</v>
      </c>
      <c r="AC44" s="29">
        <v>3.6</v>
      </c>
      <c r="AD44" s="28" t="s">
        <v>30</v>
      </c>
      <c r="AE44" s="27"/>
    </row>
    <row r="45" spans="1:31">
      <c r="A45" s="11" t="s">
        <v>19</v>
      </c>
      <c r="B45" s="11"/>
      <c r="C45" s="11" t="s">
        <v>42</v>
      </c>
      <c r="D45" s="41" t="s">
        <v>43</v>
      </c>
      <c r="E45" s="44" t="s">
        <v>3</v>
      </c>
      <c r="F45" s="41" t="s">
        <v>44</v>
      </c>
      <c r="G45" s="44" t="s">
        <v>3</v>
      </c>
      <c r="H45" s="41" t="s">
        <v>43</v>
      </c>
      <c r="I45" s="44" t="s">
        <v>3</v>
      </c>
      <c r="J45" s="41" t="s">
        <v>43</v>
      </c>
      <c r="K45" s="44" t="s">
        <v>3</v>
      </c>
      <c r="L45" s="41" t="s">
        <v>43</v>
      </c>
      <c r="M45" s="44" t="s">
        <v>3</v>
      </c>
      <c r="N45" s="41" t="s">
        <v>2</v>
      </c>
      <c r="O45" s="44" t="s">
        <v>3</v>
      </c>
      <c r="P45" s="41" t="s">
        <v>2</v>
      </c>
      <c r="Q45" s="44" t="s">
        <v>3</v>
      </c>
      <c r="R45" s="41" t="s">
        <v>2</v>
      </c>
      <c r="S45" s="44" t="s">
        <v>3</v>
      </c>
      <c r="T45" s="41" t="s">
        <v>2</v>
      </c>
      <c r="U45" s="44" t="s">
        <v>3</v>
      </c>
      <c r="V45" s="41" t="s">
        <v>2</v>
      </c>
      <c r="W45" s="44" t="s">
        <v>3</v>
      </c>
      <c r="X45" s="41" t="s">
        <v>2</v>
      </c>
      <c r="Y45" s="44" t="s">
        <v>3</v>
      </c>
      <c r="Z45" s="41" t="s">
        <v>2</v>
      </c>
      <c r="AA45" s="44" t="s">
        <v>3</v>
      </c>
      <c r="AB45" s="41" t="s">
        <v>2</v>
      </c>
      <c r="AC45" s="44" t="s">
        <v>3</v>
      </c>
      <c r="AD45" s="47" t="s">
        <v>2</v>
      </c>
      <c r="AE45" s="48" t="s">
        <v>3</v>
      </c>
    </row>
    <row r="46" spans="1:31">
      <c r="A46" t="s">
        <v>46</v>
      </c>
      <c r="C46">
        <v>1000</v>
      </c>
      <c r="D46" s="82">
        <v>5</v>
      </c>
      <c r="E46" s="65">
        <f>D46*$C46/100</f>
        <v>50</v>
      </c>
      <c r="F46" s="82">
        <v>10</v>
      </c>
      <c r="G46" s="65">
        <f>F46*$C46/100</f>
        <v>100</v>
      </c>
      <c r="H46" s="82">
        <v>5</v>
      </c>
      <c r="I46" s="65">
        <f>H46*$C46/100</f>
        <v>50</v>
      </c>
      <c r="J46" s="82">
        <v>15</v>
      </c>
      <c r="K46" s="45">
        <f>J46*$C46/100</f>
        <v>150</v>
      </c>
      <c r="L46" s="82">
        <v>10</v>
      </c>
      <c r="M46" s="45">
        <f>L46*$C46/100</f>
        <v>100</v>
      </c>
      <c r="N46" s="82">
        <v>5</v>
      </c>
      <c r="O46" s="45">
        <f>N46*$C46/100</f>
        <v>50</v>
      </c>
      <c r="P46" s="82">
        <v>10</v>
      </c>
      <c r="Q46" s="45">
        <f>P46*$C46/100</f>
        <v>100</v>
      </c>
      <c r="R46" s="82">
        <v>10</v>
      </c>
      <c r="S46" s="45">
        <f>R46*$C46/100</f>
        <v>100</v>
      </c>
      <c r="T46" s="82">
        <v>10</v>
      </c>
      <c r="U46" s="45">
        <f>T46*$C46/100</f>
        <v>100</v>
      </c>
      <c r="V46" s="82">
        <v>0</v>
      </c>
      <c r="W46" s="45">
        <f>V46*$C46/100</f>
        <v>0</v>
      </c>
      <c r="X46" s="82">
        <v>0</v>
      </c>
      <c r="Y46" s="45">
        <f>X46*$C46/100</f>
        <v>0</v>
      </c>
      <c r="Z46" s="82">
        <v>20</v>
      </c>
      <c r="AA46" s="45">
        <f>Z46*$C46/100</f>
        <v>200</v>
      </c>
      <c r="AB46" s="82">
        <v>0</v>
      </c>
      <c r="AC46" s="45">
        <f>AB46*$C46/100</f>
        <v>0</v>
      </c>
      <c r="AD46" s="42">
        <f>D46+F46+H46+J46+L46+N46+P46+R46+T46+V46+X46+Z46+AB46</f>
        <v>100</v>
      </c>
      <c r="AE46" s="46">
        <f t="shared" ref="AE46:AE52" si="93">AD46*C46/100</f>
        <v>1000</v>
      </c>
    </row>
    <row r="47" spans="1:31">
      <c r="A47" t="s">
        <v>47</v>
      </c>
      <c r="C47">
        <v>2000</v>
      </c>
      <c r="D47" s="82">
        <v>10</v>
      </c>
      <c r="E47" s="65">
        <f t="shared" ref="E47:E53" si="94">D47*$C47/100</f>
        <v>200</v>
      </c>
      <c r="F47" s="82">
        <v>5</v>
      </c>
      <c r="G47" s="65">
        <f t="shared" ref="G47:G53" si="95">F47*$C47/100</f>
        <v>100</v>
      </c>
      <c r="H47" s="82">
        <v>5</v>
      </c>
      <c r="I47" s="65">
        <f t="shared" ref="I47:I53" si="96">H47*$C47/100</f>
        <v>100</v>
      </c>
      <c r="J47" s="82">
        <v>10</v>
      </c>
      <c r="K47" s="45">
        <f t="shared" ref="K47:K53" si="97">J47*$C47/100</f>
        <v>200</v>
      </c>
      <c r="L47" s="82">
        <v>5</v>
      </c>
      <c r="M47" s="45">
        <f t="shared" ref="M47:M53" si="98">L47*$C47/100</f>
        <v>100</v>
      </c>
      <c r="N47" s="82">
        <v>5</v>
      </c>
      <c r="O47" s="45">
        <f t="shared" ref="O47:O53" si="99">N47*$C47/100</f>
        <v>100</v>
      </c>
      <c r="P47" s="82">
        <v>10</v>
      </c>
      <c r="Q47" s="45">
        <f t="shared" ref="Q47:Q53" si="100">P47*$C47/100</f>
        <v>200</v>
      </c>
      <c r="R47" s="82">
        <v>10</v>
      </c>
      <c r="S47" s="45">
        <f t="shared" ref="S47:S53" si="101">R47*$C47/100</f>
        <v>200</v>
      </c>
      <c r="T47" s="82">
        <v>15</v>
      </c>
      <c r="U47" s="45">
        <f t="shared" ref="U47:U53" si="102">T47*$C47/100</f>
        <v>300</v>
      </c>
      <c r="V47" s="82">
        <v>0</v>
      </c>
      <c r="W47" s="45">
        <f t="shared" ref="W47:W53" si="103">V47*$C47/100</f>
        <v>0</v>
      </c>
      <c r="X47" s="82">
        <v>0</v>
      </c>
      <c r="Y47" s="45">
        <f t="shared" ref="Y47:Y53" si="104">X47*$C47/100</f>
        <v>0</v>
      </c>
      <c r="Z47" s="82">
        <v>25</v>
      </c>
      <c r="AA47" s="45">
        <f t="shared" ref="AA47:AA53" si="105">Z47*$C47/100</f>
        <v>500</v>
      </c>
      <c r="AB47" s="82">
        <v>0</v>
      </c>
      <c r="AC47" s="45">
        <f t="shared" ref="AC47:AC53" si="106">AB47*$C47/100</f>
        <v>0</v>
      </c>
      <c r="AD47" s="42">
        <f t="shared" ref="AD47:AD52" si="107">D47+F47+H47+J47+L47+N47+P47+R47+T47+V47+X47+Z47+AB47</f>
        <v>100</v>
      </c>
      <c r="AE47" s="46">
        <f t="shared" si="93"/>
        <v>2000</v>
      </c>
    </row>
    <row r="48" spans="1:31">
      <c r="D48" s="82">
        <v>0</v>
      </c>
      <c r="E48" s="65">
        <f t="shared" si="94"/>
        <v>0</v>
      </c>
      <c r="F48" s="82">
        <v>0</v>
      </c>
      <c r="G48" s="65">
        <f t="shared" si="95"/>
        <v>0</v>
      </c>
      <c r="H48" s="82">
        <v>0</v>
      </c>
      <c r="I48" s="65">
        <f t="shared" si="96"/>
        <v>0</v>
      </c>
      <c r="J48" s="82">
        <v>0</v>
      </c>
      <c r="K48" s="45">
        <f t="shared" si="97"/>
        <v>0</v>
      </c>
      <c r="L48" s="82">
        <v>0</v>
      </c>
      <c r="M48" s="45">
        <f t="shared" si="98"/>
        <v>0</v>
      </c>
      <c r="N48" s="82">
        <v>0</v>
      </c>
      <c r="O48" s="45">
        <f t="shared" si="99"/>
        <v>0</v>
      </c>
      <c r="P48" s="82">
        <v>0</v>
      </c>
      <c r="Q48" s="45">
        <f t="shared" si="100"/>
        <v>0</v>
      </c>
      <c r="R48" s="82">
        <v>0</v>
      </c>
      <c r="S48" s="45">
        <f t="shared" si="101"/>
        <v>0</v>
      </c>
      <c r="T48" s="82">
        <v>0</v>
      </c>
      <c r="U48" s="45">
        <f t="shared" si="102"/>
        <v>0</v>
      </c>
      <c r="V48" s="82">
        <v>0</v>
      </c>
      <c r="W48" s="45">
        <f t="shared" si="103"/>
        <v>0</v>
      </c>
      <c r="X48" s="82">
        <v>0</v>
      </c>
      <c r="Y48" s="45">
        <f t="shared" si="104"/>
        <v>0</v>
      </c>
      <c r="Z48" s="82">
        <v>0</v>
      </c>
      <c r="AA48" s="45">
        <f t="shared" si="105"/>
        <v>0</v>
      </c>
      <c r="AB48" s="82">
        <v>0</v>
      </c>
      <c r="AC48" s="45">
        <f t="shared" si="106"/>
        <v>0</v>
      </c>
      <c r="AD48" s="42">
        <f t="shared" si="107"/>
        <v>0</v>
      </c>
      <c r="AE48" s="46">
        <f t="shared" si="93"/>
        <v>0</v>
      </c>
    </row>
    <row r="49" spans="1:31">
      <c r="D49" s="82">
        <v>0</v>
      </c>
      <c r="E49" s="65">
        <f t="shared" si="94"/>
        <v>0</v>
      </c>
      <c r="F49" s="82">
        <v>0</v>
      </c>
      <c r="G49" s="65">
        <f t="shared" si="95"/>
        <v>0</v>
      </c>
      <c r="H49" s="82">
        <v>0</v>
      </c>
      <c r="I49" s="65">
        <f t="shared" si="96"/>
        <v>0</v>
      </c>
      <c r="J49" s="82">
        <v>0</v>
      </c>
      <c r="K49" s="45">
        <f t="shared" si="97"/>
        <v>0</v>
      </c>
      <c r="L49" s="82">
        <v>0</v>
      </c>
      <c r="M49" s="45">
        <f t="shared" si="98"/>
        <v>0</v>
      </c>
      <c r="N49" s="82">
        <v>0</v>
      </c>
      <c r="O49" s="45">
        <f t="shared" si="99"/>
        <v>0</v>
      </c>
      <c r="P49" s="82">
        <v>0</v>
      </c>
      <c r="Q49" s="45">
        <f t="shared" si="100"/>
        <v>0</v>
      </c>
      <c r="R49" s="82">
        <v>0</v>
      </c>
      <c r="S49" s="45">
        <f t="shared" si="101"/>
        <v>0</v>
      </c>
      <c r="T49" s="82">
        <v>0</v>
      </c>
      <c r="U49" s="45">
        <f t="shared" si="102"/>
        <v>0</v>
      </c>
      <c r="V49" s="82">
        <v>0</v>
      </c>
      <c r="W49" s="45">
        <f t="shared" si="103"/>
        <v>0</v>
      </c>
      <c r="X49" s="82">
        <v>0</v>
      </c>
      <c r="Y49" s="45">
        <f t="shared" si="104"/>
        <v>0</v>
      </c>
      <c r="Z49" s="82">
        <v>0</v>
      </c>
      <c r="AA49" s="45">
        <f t="shared" si="105"/>
        <v>0</v>
      </c>
      <c r="AB49" s="82">
        <v>0</v>
      </c>
      <c r="AC49" s="45">
        <f t="shared" si="106"/>
        <v>0</v>
      </c>
      <c r="AD49" s="42">
        <f t="shared" si="107"/>
        <v>0</v>
      </c>
      <c r="AE49" s="46">
        <f t="shared" si="93"/>
        <v>0</v>
      </c>
    </row>
    <row r="50" spans="1:31">
      <c r="D50" s="82">
        <v>0</v>
      </c>
      <c r="E50" s="65">
        <f t="shared" si="94"/>
        <v>0</v>
      </c>
      <c r="F50" s="82">
        <v>0</v>
      </c>
      <c r="G50" s="65">
        <f t="shared" si="95"/>
        <v>0</v>
      </c>
      <c r="H50" s="82">
        <v>0</v>
      </c>
      <c r="I50" s="65">
        <f t="shared" si="96"/>
        <v>0</v>
      </c>
      <c r="J50" s="82">
        <v>0</v>
      </c>
      <c r="K50" s="45">
        <f t="shared" si="97"/>
        <v>0</v>
      </c>
      <c r="L50" s="82">
        <v>0</v>
      </c>
      <c r="M50" s="45">
        <f t="shared" si="98"/>
        <v>0</v>
      </c>
      <c r="N50" s="82">
        <v>0</v>
      </c>
      <c r="O50" s="45">
        <f t="shared" si="99"/>
        <v>0</v>
      </c>
      <c r="P50" s="82">
        <v>0</v>
      </c>
      <c r="Q50" s="45">
        <f t="shared" si="100"/>
        <v>0</v>
      </c>
      <c r="R50" s="82">
        <v>0</v>
      </c>
      <c r="S50" s="45">
        <f t="shared" si="101"/>
        <v>0</v>
      </c>
      <c r="T50" s="82">
        <v>0</v>
      </c>
      <c r="U50" s="45">
        <f t="shared" si="102"/>
        <v>0</v>
      </c>
      <c r="V50" s="82">
        <v>0</v>
      </c>
      <c r="W50" s="45">
        <f t="shared" si="103"/>
        <v>0</v>
      </c>
      <c r="X50" s="82">
        <v>0</v>
      </c>
      <c r="Y50" s="45">
        <f t="shared" si="104"/>
        <v>0</v>
      </c>
      <c r="Z50" s="82">
        <v>0</v>
      </c>
      <c r="AA50" s="45">
        <f t="shared" si="105"/>
        <v>0</v>
      </c>
      <c r="AB50" s="82">
        <v>0</v>
      </c>
      <c r="AC50" s="45">
        <f t="shared" si="106"/>
        <v>0</v>
      </c>
      <c r="AD50" s="42">
        <f t="shared" si="107"/>
        <v>0</v>
      </c>
      <c r="AE50" s="46">
        <f t="shared" si="93"/>
        <v>0</v>
      </c>
    </row>
    <row r="51" spans="1:31">
      <c r="D51" s="82">
        <v>0</v>
      </c>
      <c r="E51" s="65">
        <f t="shared" si="94"/>
        <v>0</v>
      </c>
      <c r="F51" s="82">
        <v>0</v>
      </c>
      <c r="G51" s="65">
        <f t="shared" si="95"/>
        <v>0</v>
      </c>
      <c r="H51" s="82">
        <v>0</v>
      </c>
      <c r="I51" s="65">
        <f t="shared" si="96"/>
        <v>0</v>
      </c>
      <c r="J51" s="82">
        <v>0</v>
      </c>
      <c r="K51" s="45">
        <f t="shared" si="97"/>
        <v>0</v>
      </c>
      <c r="L51" s="82">
        <v>0</v>
      </c>
      <c r="M51" s="45">
        <f t="shared" si="98"/>
        <v>0</v>
      </c>
      <c r="N51" s="82">
        <v>0</v>
      </c>
      <c r="O51" s="45">
        <f t="shared" si="99"/>
        <v>0</v>
      </c>
      <c r="P51" s="82">
        <v>0</v>
      </c>
      <c r="Q51" s="45">
        <f t="shared" si="100"/>
        <v>0</v>
      </c>
      <c r="R51" s="82">
        <v>0</v>
      </c>
      <c r="S51" s="45">
        <f t="shared" si="101"/>
        <v>0</v>
      </c>
      <c r="T51" s="82">
        <v>0</v>
      </c>
      <c r="U51" s="45">
        <f t="shared" si="102"/>
        <v>0</v>
      </c>
      <c r="V51" s="82">
        <v>0</v>
      </c>
      <c r="W51" s="45">
        <f t="shared" si="103"/>
        <v>0</v>
      </c>
      <c r="X51" s="82">
        <v>0</v>
      </c>
      <c r="Y51" s="45">
        <f t="shared" si="104"/>
        <v>0</v>
      </c>
      <c r="Z51" s="82">
        <v>0</v>
      </c>
      <c r="AA51" s="45">
        <f t="shared" si="105"/>
        <v>0</v>
      </c>
      <c r="AB51" s="82">
        <v>0</v>
      </c>
      <c r="AC51" s="45">
        <f t="shared" si="106"/>
        <v>0</v>
      </c>
      <c r="AD51" s="42">
        <f t="shared" si="107"/>
        <v>0</v>
      </c>
      <c r="AE51" s="46">
        <f t="shared" si="93"/>
        <v>0</v>
      </c>
    </row>
    <row r="52" spans="1:31">
      <c r="D52" s="82">
        <v>0</v>
      </c>
      <c r="E52" s="65">
        <f t="shared" si="94"/>
        <v>0</v>
      </c>
      <c r="F52" s="82">
        <v>0</v>
      </c>
      <c r="G52" s="65">
        <f t="shared" si="95"/>
        <v>0</v>
      </c>
      <c r="H52" s="82">
        <v>0</v>
      </c>
      <c r="I52" s="65">
        <f t="shared" si="96"/>
        <v>0</v>
      </c>
      <c r="J52" s="82">
        <v>0</v>
      </c>
      <c r="K52" s="45">
        <f t="shared" si="97"/>
        <v>0</v>
      </c>
      <c r="L52" s="82">
        <v>0</v>
      </c>
      <c r="M52" s="45">
        <f t="shared" si="98"/>
        <v>0</v>
      </c>
      <c r="N52" s="82">
        <v>0</v>
      </c>
      <c r="O52" s="45">
        <f t="shared" si="99"/>
        <v>0</v>
      </c>
      <c r="P52" s="82">
        <v>0</v>
      </c>
      <c r="Q52" s="45">
        <f t="shared" si="100"/>
        <v>0</v>
      </c>
      <c r="R52" s="82">
        <v>0</v>
      </c>
      <c r="S52" s="45">
        <f t="shared" si="101"/>
        <v>0</v>
      </c>
      <c r="T52" s="82">
        <v>0</v>
      </c>
      <c r="U52" s="45">
        <f t="shared" si="102"/>
        <v>0</v>
      </c>
      <c r="V52" s="82">
        <v>0</v>
      </c>
      <c r="W52" s="45">
        <f t="shared" si="103"/>
        <v>0</v>
      </c>
      <c r="X52" s="82">
        <v>0</v>
      </c>
      <c r="Y52" s="45">
        <f t="shared" si="104"/>
        <v>0</v>
      </c>
      <c r="Z52" s="82">
        <v>0</v>
      </c>
      <c r="AA52" s="45">
        <f t="shared" si="105"/>
        <v>0</v>
      </c>
      <c r="AB52" s="82">
        <v>0</v>
      </c>
      <c r="AC52" s="45">
        <f t="shared" si="106"/>
        <v>0</v>
      </c>
      <c r="AD52" s="42">
        <f t="shared" si="107"/>
        <v>0</v>
      </c>
      <c r="AE52" s="46">
        <f t="shared" si="93"/>
        <v>0</v>
      </c>
    </row>
    <row r="53" spans="1:31">
      <c r="D53" s="82"/>
      <c r="E53" s="65">
        <f t="shared" si="94"/>
        <v>0</v>
      </c>
      <c r="F53" s="84"/>
      <c r="G53" s="65">
        <f t="shared" si="95"/>
        <v>0</v>
      </c>
      <c r="H53" s="84"/>
      <c r="I53" s="65">
        <f t="shared" si="96"/>
        <v>0</v>
      </c>
      <c r="J53" s="84"/>
      <c r="K53" s="45">
        <f t="shared" si="97"/>
        <v>0</v>
      </c>
      <c r="L53" s="84"/>
      <c r="M53" s="45">
        <f t="shared" si="98"/>
        <v>0</v>
      </c>
      <c r="N53" s="85"/>
      <c r="O53" s="45">
        <f t="shared" si="99"/>
        <v>0</v>
      </c>
      <c r="P53" s="85"/>
      <c r="Q53" s="45">
        <f t="shared" si="100"/>
        <v>0</v>
      </c>
      <c r="R53" s="85"/>
      <c r="S53" s="45">
        <f t="shared" si="101"/>
        <v>0</v>
      </c>
      <c r="T53" s="85"/>
      <c r="U53" s="45">
        <f t="shared" si="102"/>
        <v>0</v>
      </c>
      <c r="V53" s="85"/>
      <c r="W53" s="45">
        <f t="shared" si="103"/>
        <v>0</v>
      </c>
      <c r="X53" s="85"/>
      <c r="Y53" s="45">
        <f t="shared" si="104"/>
        <v>0</v>
      </c>
      <c r="Z53" s="85"/>
      <c r="AA53" s="45">
        <f t="shared" si="105"/>
        <v>0</v>
      </c>
      <c r="AB53" s="85"/>
      <c r="AC53" s="45">
        <f t="shared" si="106"/>
        <v>0</v>
      </c>
      <c r="AD53" s="42"/>
      <c r="AE53" s="46"/>
    </row>
    <row r="54" spans="1:31" ht="15.75" thickBot="1">
      <c r="A54" s="49" t="s">
        <v>30</v>
      </c>
      <c r="B54" s="50"/>
      <c r="C54" s="54"/>
      <c r="D54" s="83">
        <f>SUM(D46:D53)</f>
        <v>15</v>
      </c>
      <c r="E54" s="62">
        <f>SUM(E46:E53)</f>
        <v>250</v>
      </c>
      <c r="F54" s="83">
        <f>SUM(F46:F52)</f>
        <v>15</v>
      </c>
      <c r="G54" s="62">
        <f t="shared" ref="G54" si="108">SUM(G46:G53)</f>
        <v>200</v>
      </c>
      <c r="H54" s="83">
        <f t="shared" ref="H54" si="109">SUM(H46:H53)</f>
        <v>10</v>
      </c>
      <c r="I54" s="62">
        <f t="shared" ref="I54" si="110">SUM(I46:I53)</f>
        <v>150</v>
      </c>
      <c r="J54" s="83">
        <f t="shared" ref="J54" si="111">SUM(J46:J53)</f>
        <v>25</v>
      </c>
      <c r="K54" s="62">
        <f t="shared" ref="K54" si="112">SUM(K46:K53)</f>
        <v>350</v>
      </c>
      <c r="L54" s="83">
        <f t="shared" ref="L54" si="113">SUM(L46:L53)</f>
        <v>15</v>
      </c>
      <c r="M54" s="62">
        <f t="shared" ref="M54" si="114">SUM(M46:M53)</f>
        <v>200</v>
      </c>
      <c r="N54" s="83">
        <f t="shared" ref="N54" si="115">SUM(N46:N53)</f>
        <v>10</v>
      </c>
      <c r="O54" s="62">
        <f t="shared" ref="O54" si="116">SUM(O46:O53)</f>
        <v>150</v>
      </c>
      <c r="P54" s="83">
        <f t="shared" ref="P54" si="117">SUM(P46:P53)</f>
        <v>20</v>
      </c>
      <c r="Q54" s="53">
        <f t="shared" ref="Q54" si="118">SUM(Q46:Q53)</f>
        <v>300</v>
      </c>
      <c r="R54" s="83">
        <f t="shared" ref="R54" si="119">SUM(R46:R53)</f>
        <v>20</v>
      </c>
      <c r="S54" s="53">
        <f t="shared" ref="S54" si="120">SUM(S46:S53)</f>
        <v>300</v>
      </c>
      <c r="T54" s="83">
        <f t="shared" ref="T54" si="121">SUM(T46:T53)</f>
        <v>25</v>
      </c>
      <c r="U54" s="53">
        <f t="shared" ref="U54" si="122">SUM(U46:U53)</f>
        <v>400</v>
      </c>
      <c r="V54" s="83">
        <f t="shared" ref="V54" si="123">SUM(V46:V53)</f>
        <v>0</v>
      </c>
      <c r="W54" s="53">
        <f t="shared" ref="W54" si="124">SUM(W46:W53)</f>
        <v>0</v>
      </c>
      <c r="X54" s="83">
        <f t="shared" ref="X54" si="125">SUM(X46:X53)</f>
        <v>0</v>
      </c>
      <c r="Y54" s="53">
        <f t="shared" ref="Y54" si="126">SUM(Y46:Y53)</f>
        <v>0</v>
      </c>
      <c r="Z54" s="83">
        <f t="shared" ref="Z54" si="127">SUM(Z46:Z53)</f>
        <v>45</v>
      </c>
      <c r="AA54" s="53">
        <f t="shared" ref="AA54" si="128">SUM(AA46:AA53)</f>
        <v>700</v>
      </c>
      <c r="AB54" s="83">
        <f t="shared" ref="AB54" si="129">SUM(AB46:AB53)</f>
        <v>0</v>
      </c>
      <c r="AC54" s="53">
        <f t="shared" ref="AC54" si="130">SUM(AC46:AC53)</f>
        <v>0</v>
      </c>
      <c r="AD54" s="52"/>
      <c r="AE54" s="53">
        <f>SUM(AE46:AE53)</f>
        <v>3000</v>
      </c>
    </row>
    <row r="55" spans="1:31" ht="15.75" thickTop="1"/>
    <row r="57" spans="1:31" ht="15.75">
      <c r="A57" s="31" t="s">
        <v>21</v>
      </c>
      <c r="B57" s="20"/>
      <c r="C57" s="20"/>
    </row>
    <row r="58" spans="1:31">
      <c r="A58" s="21"/>
      <c r="B58" s="21"/>
      <c r="C58" s="21"/>
      <c r="D58" s="26" t="s">
        <v>14</v>
      </c>
      <c r="E58" s="29">
        <v>1.1000000000000001</v>
      </c>
      <c r="F58" s="26" t="s">
        <v>14</v>
      </c>
      <c r="G58" s="29">
        <v>1.2</v>
      </c>
      <c r="H58" s="26" t="s">
        <v>14</v>
      </c>
      <c r="I58" s="29">
        <v>1.3</v>
      </c>
      <c r="J58" s="26" t="s">
        <v>14</v>
      </c>
      <c r="K58" s="29">
        <v>2.1</v>
      </c>
      <c r="L58" s="26" t="s">
        <v>14</v>
      </c>
      <c r="M58" s="29">
        <v>2.2000000000000002</v>
      </c>
      <c r="N58" s="26" t="s">
        <v>14</v>
      </c>
      <c r="O58" s="29">
        <v>2.2999999999999998</v>
      </c>
      <c r="P58" s="26" t="s">
        <v>14</v>
      </c>
      <c r="Q58" s="29">
        <v>2.4</v>
      </c>
      <c r="R58" s="26" t="s">
        <v>14</v>
      </c>
      <c r="S58" s="29">
        <v>3.1</v>
      </c>
      <c r="T58" s="26" t="s">
        <v>14</v>
      </c>
      <c r="U58" s="29">
        <v>3.2</v>
      </c>
      <c r="V58" s="26" t="s">
        <v>14</v>
      </c>
      <c r="W58" s="29">
        <v>3.3</v>
      </c>
      <c r="X58" s="26"/>
      <c r="Y58" s="29">
        <v>3.4</v>
      </c>
      <c r="Z58" s="26" t="s">
        <v>14</v>
      </c>
      <c r="AA58" s="29">
        <v>3.5</v>
      </c>
      <c r="AB58" s="26" t="s">
        <v>14</v>
      </c>
      <c r="AC58" s="29">
        <v>3.6</v>
      </c>
      <c r="AD58" s="28" t="s">
        <v>30</v>
      </c>
      <c r="AE58" s="27"/>
    </row>
    <row r="59" spans="1:31">
      <c r="A59" s="11" t="s">
        <v>19</v>
      </c>
      <c r="B59" s="11" t="s">
        <v>3</v>
      </c>
      <c r="C59" s="11" t="s">
        <v>49</v>
      </c>
      <c r="D59" s="41" t="s">
        <v>2</v>
      </c>
      <c r="E59" s="44" t="s">
        <v>3</v>
      </c>
      <c r="F59" s="41" t="s">
        <v>2</v>
      </c>
      <c r="G59" s="44" t="s">
        <v>3</v>
      </c>
      <c r="H59" s="41" t="s">
        <v>2</v>
      </c>
      <c r="I59" s="44" t="s">
        <v>3</v>
      </c>
      <c r="J59" s="41" t="s">
        <v>2</v>
      </c>
      <c r="K59" s="44" t="s">
        <v>3</v>
      </c>
      <c r="L59" s="41" t="s">
        <v>2</v>
      </c>
      <c r="M59" s="44" t="s">
        <v>3</v>
      </c>
      <c r="N59" s="41" t="s">
        <v>2</v>
      </c>
      <c r="O59" s="44" t="s">
        <v>3</v>
      </c>
      <c r="P59" s="41" t="s">
        <v>2</v>
      </c>
      <c r="Q59" s="44" t="s">
        <v>3</v>
      </c>
      <c r="R59" s="41" t="s">
        <v>2</v>
      </c>
      <c r="S59" s="44" t="s">
        <v>3</v>
      </c>
      <c r="T59" s="41" t="s">
        <v>2</v>
      </c>
      <c r="U59" s="44" t="s">
        <v>3</v>
      </c>
      <c r="V59" s="41" t="s">
        <v>2</v>
      </c>
      <c r="W59" s="44" t="s">
        <v>3</v>
      </c>
      <c r="X59" s="41" t="s">
        <v>2</v>
      </c>
      <c r="Y59" s="44" t="s">
        <v>3</v>
      </c>
      <c r="Z59" s="41" t="s">
        <v>2</v>
      </c>
      <c r="AA59" s="44" t="s">
        <v>3</v>
      </c>
      <c r="AB59" s="41" t="s">
        <v>2</v>
      </c>
      <c r="AC59" s="44" t="s">
        <v>3</v>
      </c>
      <c r="AD59" s="47" t="s">
        <v>2</v>
      </c>
      <c r="AE59" s="48" t="s">
        <v>3</v>
      </c>
    </row>
    <row r="60" spans="1:31">
      <c r="A60" t="s">
        <v>48</v>
      </c>
      <c r="C60" s="39">
        <v>250000</v>
      </c>
      <c r="D60" s="82">
        <v>5</v>
      </c>
      <c r="E60" s="45">
        <f>D60*$C60/100</f>
        <v>12500</v>
      </c>
      <c r="F60" s="82">
        <v>5</v>
      </c>
      <c r="G60" s="45">
        <f>F60*$C60/100</f>
        <v>12500</v>
      </c>
      <c r="H60" s="82">
        <v>5</v>
      </c>
      <c r="I60" s="45">
        <f>H60*$C60/100</f>
        <v>12500</v>
      </c>
      <c r="J60" s="82">
        <v>5</v>
      </c>
      <c r="K60" s="45">
        <f>J60*$C60/100</f>
        <v>12500</v>
      </c>
      <c r="L60" s="82">
        <v>5</v>
      </c>
      <c r="M60" s="45">
        <f>L60*$C60/100</f>
        <v>12500</v>
      </c>
      <c r="N60" s="82">
        <v>5</v>
      </c>
      <c r="O60" s="45">
        <f>N60*$C60/100</f>
        <v>12500</v>
      </c>
      <c r="P60" s="82">
        <v>5</v>
      </c>
      <c r="Q60" s="45">
        <f>P60*$C60/100</f>
        <v>12500</v>
      </c>
      <c r="R60" s="82">
        <v>5</v>
      </c>
      <c r="S60" s="45">
        <f>R60*$C60/100</f>
        <v>12500</v>
      </c>
      <c r="T60" s="82">
        <v>5</v>
      </c>
      <c r="U60" s="45">
        <f>T60*$C60/100</f>
        <v>12500</v>
      </c>
      <c r="V60" s="82">
        <v>5</v>
      </c>
      <c r="W60" s="45">
        <f>V60*$C60/100</f>
        <v>12500</v>
      </c>
      <c r="X60" s="82">
        <v>5</v>
      </c>
      <c r="Y60" s="45">
        <f>X60*$C60/100</f>
        <v>12500</v>
      </c>
      <c r="Z60" s="82">
        <v>5</v>
      </c>
      <c r="AA60" s="45">
        <f>Z60*$C60/100</f>
        <v>12500</v>
      </c>
      <c r="AB60" s="82">
        <v>40</v>
      </c>
      <c r="AC60" s="45">
        <f>AB60*$C60/100</f>
        <v>100000</v>
      </c>
      <c r="AD60" s="42">
        <f>D60+F60+H60+J60+L60+N60+P60+R60+T60+V60+X60+Z60+AB60</f>
        <v>100</v>
      </c>
      <c r="AE60" s="46">
        <f t="shared" ref="AE60:AE66" si="131">AD60*C60/100</f>
        <v>250000</v>
      </c>
    </row>
    <row r="61" spans="1:31">
      <c r="A61" t="s">
        <v>50</v>
      </c>
      <c r="C61" s="39">
        <v>15000</v>
      </c>
      <c r="D61" s="82">
        <v>10</v>
      </c>
      <c r="E61" s="45">
        <f t="shared" ref="E61:E67" si="132">D61*$C61/100</f>
        <v>1500</v>
      </c>
      <c r="F61" s="82">
        <v>5</v>
      </c>
      <c r="G61" s="45">
        <f t="shared" ref="G61:G67" si="133">F61*$C61/100</f>
        <v>750</v>
      </c>
      <c r="H61" s="82">
        <v>5</v>
      </c>
      <c r="I61" s="45">
        <f t="shared" ref="I61:I67" si="134">H61*$C61/100</f>
        <v>750</v>
      </c>
      <c r="J61" s="82">
        <v>10</v>
      </c>
      <c r="K61" s="45">
        <f t="shared" ref="K61:K67" si="135">J61*$C61/100</f>
        <v>1500</v>
      </c>
      <c r="L61" s="82">
        <v>5</v>
      </c>
      <c r="M61" s="45">
        <f t="shared" ref="M61:M67" si="136">L61*$C61/100</f>
        <v>750</v>
      </c>
      <c r="N61" s="82">
        <v>5</v>
      </c>
      <c r="O61" s="45">
        <f t="shared" ref="O61:O67" si="137">N61*$C61/100</f>
        <v>750</v>
      </c>
      <c r="P61" s="82">
        <v>10</v>
      </c>
      <c r="Q61" s="45">
        <f t="shared" ref="Q61:Q67" si="138">P61*$C61/100</f>
        <v>1500</v>
      </c>
      <c r="R61" s="82">
        <v>10</v>
      </c>
      <c r="S61" s="45">
        <f t="shared" ref="S61:S67" si="139">R61*$C61/100</f>
        <v>1500</v>
      </c>
      <c r="T61" s="82">
        <v>10</v>
      </c>
      <c r="U61" s="45">
        <f t="shared" ref="U61:U67" si="140">T61*$C61/100</f>
        <v>1500</v>
      </c>
      <c r="V61" s="82">
        <v>10</v>
      </c>
      <c r="W61" s="45">
        <f t="shared" ref="W61:W67" si="141">V61*$C61/100</f>
        <v>1500</v>
      </c>
      <c r="X61" s="82">
        <v>10</v>
      </c>
      <c r="Y61" s="45">
        <f t="shared" ref="Y61:Y67" si="142">X61*$C61/100</f>
        <v>1500</v>
      </c>
      <c r="Z61" s="82">
        <v>5</v>
      </c>
      <c r="AA61" s="45">
        <f t="shared" ref="AA61:AA67" si="143">Z61*$C61/100</f>
        <v>750</v>
      </c>
      <c r="AB61" s="82">
        <v>5</v>
      </c>
      <c r="AC61" s="45">
        <f t="shared" ref="AC61:AC67" si="144">AB61*$C61/100</f>
        <v>750</v>
      </c>
      <c r="AD61" s="42">
        <f t="shared" ref="AD61:AD66" si="145">D61+F61+H61+J61+L61+N61+P61+R61+T61+V61+X61+Z61+AB61</f>
        <v>100</v>
      </c>
      <c r="AE61" s="46">
        <f t="shared" si="131"/>
        <v>15000</v>
      </c>
    </row>
    <row r="62" spans="1:31">
      <c r="C62" s="39"/>
      <c r="D62" s="82">
        <v>0</v>
      </c>
      <c r="E62" s="45">
        <f t="shared" si="132"/>
        <v>0</v>
      </c>
      <c r="F62" s="82">
        <v>0</v>
      </c>
      <c r="G62" s="45">
        <f t="shared" si="133"/>
        <v>0</v>
      </c>
      <c r="H62" s="82">
        <v>0</v>
      </c>
      <c r="I62" s="45">
        <f t="shared" si="134"/>
        <v>0</v>
      </c>
      <c r="J62" s="82">
        <v>0</v>
      </c>
      <c r="K62" s="45">
        <f t="shared" si="135"/>
        <v>0</v>
      </c>
      <c r="L62" s="82">
        <v>0</v>
      </c>
      <c r="M62" s="45">
        <f t="shared" si="136"/>
        <v>0</v>
      </c>
      <c r="N62" s="82">
        <v>0</v>
      </c>
      <c r="O62" s="45">
        <f t="shared" si="137"/>
        <v>0</v>
      </c>
      <c r="P62" s="82">
        <v>0</v>
      </c>
      <c r="Q62" s="45">
        <f t="shared" si="138"/>
        <v>0</v>
      </c>
      <c r="R62" s="82">
        <v>0</v>
      </c>
      <c r="S62" s="45">
        <f t="shared" si="139"/>
        <v>0</v>
      </c>
      <c r="T62" s="82">
        <v>0</v>
      </c>
      <c r="U62" s="45">
        <f t="shared" si="140"/>
        <v>0</v>
      </c>
      <c r="V62" s="82">
        <v>0</v>
      </c>
      <c r="W62" s="45">
        <f t="shared" si="141"/>
        <v>0</v>
      </c>
      <c r="X62" s="82">
        <v>0</v>
      </c>
      <c r="Y62" s="45">
        <f t="shared" si="142"/>
        <v>0</v>
      </c>
      <c r="Z62" s="82">
        <v>0</v>
      </c>
      <c r="AA62" s="45">
        <f t="shared" si="143"/>
        <v>0</v>
      </c>
      <c r="AB62" s="82">
        <v>0</v>
      </c>
      <c r="AC62" s="45">
        <f t="shared" si="144"/>
        <v>0</v>
      </c>
      <c r="AD62" s="42">
        <f t="shared" si="145"/>
        <v>0</v>
      </c>
      <c r="AE62" s="46">
        <f t="shared" si="131"/>
        <v>0</v>
      </c>
    </row>
    <row r="63" spans="1:31">
      <c r="C63" s="39"/>
      <c r="D63" s="82">
        <v>0</v>
      </c>
      <c r="E63" s="45">
        <f t="shared" si="132"/>
        <v>0</v>
      </c>
      <c r="F63" s="82">
        <v>0</v>
      </c>
      <c r="G63" s="45">
        <f t="shared" si="133"/>
        <v>0</v>
      </c>
      <c r="H63" s="82">
        <v>0</v>
      </c>
      <c r="I63" s="45">
        <f t="shared" si="134"/>
        <v>0</v>
      </c>
      <c r="J63" s="82">
        <v>0</v>
      </c>
      <c r="K63" s="45">
        <f t="shared" si="135"/>
        <v>0</v>
      </c>
      <c r="L63" s="82">
        <v>0</v>
      </c>
      <c r="M63" s="45">
        <f t="shared" si="136"/>
        <v>0</v>
      </c>
      <c r="N63" s="82">
        <v>0</v>
      </c>
      <c r="O63" s="45">
        <f t="shared" si="137"/>
        <v>0</v>
      </c>
      <c r="P63" s="82">
        <v>0</v>
      </c>
      <c r="Q63" s="45">
        <f t="shared" si="138"/>
        <v>0</v>
      </c>
      <c r="R63" s="82">
        <v>0</v>
      </c>
      <c r="S63" s="45">
        <f t="shared" si="139"/>
        <v>0</v>
      </c>
      <c r="T63" s="82">
        <v>0</v>
      </c>
      <c r="U63" s="45">
        <f t="shared" si="140"/>
        <v>0</v>
      </c>
      <c r="V63" s="82">
        <v>0</v>
      </c>
      <c r="W63" s="45">
        <f t="shared" si="141"/>
        <v>0</v>
      </c>
      <c r="X63" s="82">
        <v>0</v>
      </c>
      <c r="Y63" s="45">
        <f t="shared" si="142"/>
        <v>0</v>
      </c>
      <c r="Z63" s="82">
        <v>0</v>
      </c>
      <c r="AA63" s="45">
        <f t="shared" si="143"/>
        <v>0</v>
      </c>
      <c r="AB63" s="82">
        <v>0</v>
      </c>
      <c r="AC63" s="45">
        <f t="shared" si="144"/>
        <v>0</v>
      </c>
      <c r="AD63" s="42">
        <f t="shared" si="145"/>
        <v>0</v>
      </c>
      <c r="AE63" s="46">
        <f t="shared" si="131"/>
        <v>0</v>
      </c>
    </row>
    <row r="64" spans="1:31">
      <c r="C64" s="39"/>
      <c r="D64" s="82">
        <v>0</v>
      </c>
      <c r="E64" s="45">
        <f t="shared" si="132"/>
        <v>0</v>
      </c>
      <c r="F64" s="82">
        <v>0</v>
      </c>
      <c r="G64" s="45">
        <f t="shared" si="133"/>
        <v>0</v>
      </c>
      <c r="H64" s="82">
        <v>0</v>
      </c>
      <c r="I64" s="45">
        <f t="shared" si="134"/>
        <v>0</v>
      </c>
      <c r="J64" s="82">
        <v>0</v>
      </c>
      <c r="K64" s="45">
        <f t="shared" si="135"/>
        <v>0</v>
      </c>
      <c r="L64" s="82">
        <v>0</v>
      </c>
      <c r="M64" s="45">
        <f t="shared" si="136"/>
        <v>0</v>
      </c>
      <c r="N64" s="82">
        <v>0</v>
      </c>
      <c r="O64" s="45">
        <f t="shared" si="137"/>
        <v>0</v>
      </c>
      <c r="P64" s="82">
        <v>0</v>
      </c>
      <c r="Q64" s="45">
        <f t="shared" si="138"/>
        <v>0</v>
      </c>
      <c r="R64" s="82">
        <v>0</v>
      </c>
      <c r="S64" s="45">
        <f t="shared" si="139"/>
        <v>0</v>
      </c>
      <c r="T64" s="82">
        <v>0</v>
      </c>
      <c r="U64" s="45">
        <f t="shared" si="140"/>
        <v>0</v>
      </c>
      <c r="V64" s="82">
        <v>0</v>
      </c>
      <c r="W64" s="45">
        <f t="shared" si="141"/>
        <v>0</v>
      </c>
      <c r="X64" s="82">
        <v>0</v>
      </c>
      <c r="Y64" s="45">
        <f t="shared" si="142"/>
        <v>0</v>
      </c>
      <c r="Z64" s="82">
        <v>0</v>
      </c>
      <c r="AA64" s="45">
        <f t="shared" si="143"/>
        <v>0</v>
      </c>
      <c r="AB64" s="82">
        <v>0</v>
      </c>
      <c r="AC64" s="45">
        <f t="shared" si="144"/>
        <v>0</v>
      </c>
      <c r="AD64" s="42">
        <f t="shared" si="145"/>
        <v>0</v>
      </c>
      <c r="AE64" s="46">
        <f t="shared" si="131"/>
        <v>0</v>
      </c>
    </row>
    <row r="65" spans="1:31">
      <c r="C65" s="39"/>
      <c r="D65" s="82">
        <v>0</v>
      </c>
      <c r="E65" s="45">
        <f t="shared" si="132"/>
        <v>0</v>
      </c>
      <c r="F65" s="82">
        <v>0</v>
      </c>
      <c r="G65" s="45">
        <f t="shared" si="133"/>
        <v>0</v>
      </c>
      <c r="H65" s="82">
        <v>0</v>
      </c>
      <c r="I65" s="45">
        <f t="shared" si="134"/>
        <v>0</v>
      </c>
      <c r="J65" s="82">
        <v>0</v>
      </c>
      <c r="K65" s="45">
        <f t="shared" si="135"/>
        <v>0</v>
      </c>
      <c r="L65" s="82">
        <v>0</v>
      </c>
      <c r="M65" s="45">
        <f t="shared" si="136"/>
        <v>0</v>
      </c>
      <c r="N65" s="82">
        <v>0</v>
      </c>
      <c r="O65" s="45">
        <f t="shared" si="137"/>
        <v>0</v>
      </c>
      <c r="P65" s="82">
        <v>0</v>
      </c>
      <c r="Q65" s="45">
        <f t="shared" si="138"/>
        <v>0</v>
      </c>
      <c r="R65" s="82">
        <v>0</v>
      </c>
      <c r="S65" s="45">
        <f t="shared" si="139"/>
        <v>0</v>
      </c>
      <c r="T65" s="82">
        <v>0</v>
      </c>
      <c r="U65" s="45">
        <f t="shared" si="140"/>
        <v>0</v>
      </c>
      <c r="V65" s="82">
        <v>0</v>
      </c>
      <c r="W65" s="45">
        <f t="shared" si="141"/>
        <v>0</v>
      </c>
      <c r="X65" s="82">
        <v>0</v>
      </c>
      <c r="Y65" s="45">
        <f t="shared" si="142"/>
        <v>0</v>
      </c>
      <c r="Z65" s="82">
        <v>0</v>
      </c>
      <c r="AA65" s="45">
        <f t="shared" si="143"/>
        <v>0</v>
      </c>
      <c r="AB65" s="82">
        <v>0</v>
      </c>
      <c r="AC65" s="45">
        <f t="shared" si="144"/>
        <v>0</v>
      </c>
      <c r="AD65" s="42">
        <f t="shared" si="145"/>
        <v>0</v>
      </c>
      <c r="AE65" s="46">
        <f t="shared" si="131"/>
        <v>0</v>
      </c>
    </row>
    <row r="66" spans="1:31">
      <c r="C66" s="39"/>
      <c r="D66" s="82">
        <v>0</v>
      </c>
      <c r="E66" s="45">
        <f t="shared" si="132"/>
        <v>0</v>
      </c>
      <c r="F66" s="82">
        <v>0</v>
      </c>
      <c r="G66" s="45">
        <f t="shared" si="133"/>
        <v>0</v>
      </c>
      <c r="H66" s="82">
        <v>0</v>
      </c>
      <c r="I66" s="45">
        <f t="shared" si="134"/>
        <v>0</v>
      </c>
      <c r="J66" s="82">
        <v>0</v>
      </c>
      <c r="K66" s="45">
        <f t="shared" si="135"/>
        <v>0</v>
      </c>
      <c r="L66" s="82">
        <v>0</v>
      </c>
      <c r="M66" s="45">
        <f t="shared" si="136"/>
        <v>0</v>
      </c>
      <c r="N66" s="82">
        <v>0</v>
      </c>
      <c r="O66" s="45">
        <f t="shared" si="137"/>
        <v>0</v>
      </c>
      <c r="P66" s="82">
        <v>0</v>
      </c>
      <c r="Q66" s="45">
        <f t="shared" si="138"/>
        <v>0</v>
      </c>
      <c r="R66" s="82">
        <v>0</v>
      </c>
      <c r="S66" s="45">
        <f t="shared" si="139"/>
        <v>0</v>
      </c>
      <c r="T66" s="82">
        <v>0</v>
      </c>
      <c r="U66" s="45">
        <f t="shared" si="140"/>
        <v>0</v>
      </c>
      <c r="V66" s="82">
        <v>0</v>
      </c>
      <c r="W66" s="45">
        <f t="shared" si="141"/>
        <v>0</v>
      </c>
      <c r="X66" s="82">
        <v>0</v>
      </c>
      <c r="Y66" s="45">
        <f t="shared" si="142"/>
        <v>0</v>
      </c>
      <c r="Z66" s="82">
        <v>0</v>
      </c>
      <c r="AA66" s="45">
        <f t="shared" si="143"/>
        <v>0</v>
      </c>
      <c r="AB66" s="82">
        <v>0</v>
      </c>
      <c r="AC66" s="45">
        <f t="shared" si="144"/>
        <v>0</v>
      </c>
      <c r="AD66" s="42">
        <f t="shared" si="145"/>
        <v>0</v>
      </c>
      <c r="AE66" s="46">
        <f t="shared" si="131"/>
        <v>0</v>
      </c>
    </row>
    <row r="67" spans="1:31">
      <c r="C67" s="39"/>
      <c r="D67" s="82"/>
      <c r="E67" s="45">
        <f t="shared" si="132"/>
        <v>0</v>
      </c>
      <c r="F67" s="84"/>
      <c r="G67" s="45">
        <f t="shared" si="133"/>
        <v>0</v>
      </c>
      <c r="H67" s="84"/>
      <c r="I67" s="45">
        <f t="shared" si="134"/>
        <v>0</v>
      </c>
      <c r="J67" s="84"/>
      <c r="K67" s="45">
        <f t="shared" si="135"/>
        <v>0</v>
      </c>
      <c r="L67" s="84"/>
      <c r="M67" s="45">
        <f t="shared" si="136"/>
        <v>0</v>
      </c>
      <c r="N67" s="85"/>
      <c r="O67" s="45">
        <f t="shared" si="137"/>
        <v>0</v>
      </c>
      <c r="P67" s="85"/>
      <c r="Q67" s="45">
        <f t="shared" si="138"/>
        <v>0</v>
      </c>
      <c r="R67" s="85"/>
      <c r="S67" s="45">
        <f t="shared" si="139"/>
        <v>0</v>
      </c>
      <c r="T67" s="85"/>
      <c r="U67" s="45">
        <f t="shared" si="140"/>
        <v>0</v>
      </c>
      <c r="V67" s="85"/>
      <c r="W67" s="45">
        <f t="shared" si="141"/>
        <v>0</v>
      </c>
      <c r="X67" s="85"/>
      <c r="Y67" s="45">
        <f t="shared" si="142"/>
        <v>0</v>
      </c>
      <c r="Z67" s="85"/>
      <c r="AA67" s="45">
        <f t="shared" si="143"/>
        <v>0</v>
      </c>
      <c r="AB67" s="85"/>
      <c r="AC67" s="45">
        <f t="shared" si="144"/>
        <v>0</v>
      </c>
      <c r="AD67" s="42"/>
      <c r="AE67" s="46"/>
    </row>
    <row r="68" spans="1:31" ht="15.75" thickBot="1">
      <c r="A68" s="49" t="s">
        <v>30</v>
      </c>
      <c r="B68" s="50"/>
      <c r="C68" s="62"/>
      <c r="D68" s="83">
        <f>SUM(D60:D67)</f>
        <v>15</v>
      </c>
      <c r="E68" s="62">
        <f>SUM(E60:E67)</f>
        <v>14000</v>
      </c>
      <c r="F68" s="83">
        <f>SUM(F60:F66)</f>
        <v>10</v>
      </c>
      <c r="G68" s="62">
        <f t="shared" ref="G68" si="146">SUM(G60:G67)</f>
        <v>13250</v>
      </c>
      <c r="H68" s="83">
        <f t="shared" ref="H68" si="147">SUM(H60:H67)</f>
        <v>10</v>
      </c>
      <c r="I68" s="62">
        <f t="shared" ref="I68" si="148">SUM(I60:I67)</f>
        <v>13250</v>
      </c>
      <c r="J68" s="83">
        <f t="shared" ref="J68" si="149">SUM(J60:J67)</f>
        <v>15</v>
      </c>
      <c r="K68" s="62">
        <f t="shared" ref="K68" si="150">SUM(K60:K67)</f>
        <v>14000</v>
      </c>
      <c r="L68" s="83">
        <f t="shared" ref="L68" si="151">SUM(L60:L67)</f>
        <v>10</v>
      </c>
      <c r="M68" s="62">
        <f t="shared" ref="M68" si="152">SUM(M60:M67)</f>
        <v>13250</v>
      </c>
      <c r="N68" s="83">
        <f t="shared" ref="N68" si="153">SUM(N60:N67)</f>
        <v>10</v>
      </c>
      <c r="O68" s="62">
        <f t="shared" ref="O68" si="154">SUM(O60:O67)</f>
        <v>13250</v>
      </c>
      <c r="P68" s="83">
        <f t="shared" ref="P68" si="155">SUM(P60:P67)</f>
        <v>15</v>
      </c>
      <c r="Q68" s="53">
        <f t="shared" ref="Q68" si="156">SUM(Q60:Q67)</f>
        <v>14000</v>
      </c>
      <c r="R68" s="83">
        <f t="shared" ref="R68" si="157">SUM(R60:R67)</f>
        <v>15</v>
      </c>
      <c r="S68" s="53">
        <f t="shared" ref="S68" si="158">SUM(S60:S67)</f>
        <v>14000</v>
      </c>
      <c r="T68" s="83">
        <f t="shared" ref="T68" si="159">SUM(T60:T67)</f>
        <v>15</v>
      </c>
      <c r="U68" s="53">
        <f t="shared" ref="U68" si="160">SUM(U60:U67)</f>
        <v>14000</v>
      </c>
      <c r="V68" s="83">
        <f t="shared" ref="V68" si="161">SUM(V60:V67)</f>
        <v>15</v>
      </c>
      <c r="W68" s="53">
        <f t="shared" ref="W68" si="162">SUM(W60:W67)</f>
        <v>14000</v>
      </c>
      <c r="X68" s="83">
        <f t="shared" ref="X68" si="163">SUM(X60:X67)</f>
        <v>15</v>
      </c>
      <c r="Y68" s="53">
        <f t="shared" ref="Y68" si="164">SUM(Y60:Y67)</f>
        <v>14000</v>
      </c>
      <c r="Z68" s="83">
        <f t="shared" ref="Z68" si="165">SUM(Z60:Z67)</f>
        <v>10</v>
      </c>
      <c r="AA68" s="53">
        <f t="shared" ref="AA68" si="166">SUM(AA60:AA67)</f>
        <v>13250</v>
      </c>
      <c r="AB68" s="83">
        <f t="shared" ref="AB68" si="167">SUM(AB60:AB67)</f>
        <v>45</v>
      </c>
      <c r="AC68" s="53">
        <f t="shared" ref="AC68" si="168">SUM(AC60:AC67)</f>
        <v>100750</v>
      </c>
      <c r="AD68" s="52"/>
      <c r="AE68" s="53">
        <f>SUM(AE60:AE67)</f>
        <v>265000</v>
      </c>
    </row>
    <row r="69" spans="1:31" ht="15.75" thickTop="1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31"/>
  <sheetViews>
    <sheetView topLeftCell="A7" workbookViewId="0">
      <selection activeCell="H17" sqref="H17"/>
    </sheetView>
  </sheetViews>
  <sheetFormatPr defaultRowHeight="15"/>
  <cols>
    <col min="1" max="1" width="2.85546875" customWidth="1"/>
    <col min="2" max="2" width="12" customWidth="1"/>
    <col min="3" max="3" width="15.7109375" customWidth="1"/>
    <col min="4" max="4" width="15.140625" customWidth="1"/>
    <col min="5" max="5" width="16.7109375" customWidth="1"/>
    <col min="6" max="6" width="15.140625" customWidth="1"/>
    <col min="7" max="7" width="15.42578125" customWidth="1"/>
    <col min="8" max="8" width="17.28515625" customWidth="1"/>
  </cols>
  <sheetData>
    <row r="1" spans="2:9">
      <c r="B1" s="3"/>
      <c r="C1" s="22" t="s">
        <v>40</v>
      </c>
      <c r="D1" s="23"/>
      <c r="E1" s="24"/>
      <c r="F1" s="4"/>
      <c r="G1" s="4"/>
      <c r="H1" s="4"/>
      <c r="I1" s="4"/>
    </row>
    <row r="2" spans="2:9">
      <c r="B2" s="3"/>
      <c r="C2" s="4"/>
      <c r="D2" s="4"/>
      <c r="E2" s="4"/>
      <c r="F2" s="4"/>
      <c r="G2" s="4"/>
      <c r="H2" s="4"/>
      <c r="I2" s="4"/>
    </row>
    <row r="3" spans="2:9">
      <c r="B3" s="12"/>
      <c r="C3" s="13"/>
      <c r="D3" s="13"/>
      <c r="E3" s="13"/>
      <c r="F3" s="13"/>
      <c r="G3" s="13"/>
      <c r="H3" s="13" t="s">
        <v>4</v>
      </c>
      <c r="I3" s="14" t="s">
        <v>5</v>
      </c>
    </row>
    <row r="4" spans="2:9">
      <c r="B4" s="15" t="s">
        <v>41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30</v>
      </c>
      <c r="I4" s="17" t="s">
        <v>11</v>
      </c>
    </row>
    <row r="5" spans="2:9">
      <c r="B5" s="70">
        <f>'5.Budget_Items'!H2</f>
        <v>1.1000000000000001</v>
      </c>
      <c r="C5" s="32">
        <f>'5.Budget_Items'!F13</f>
        <v>10096.679999999998</v>
      </c>
      <c r="D5" s="32">
        <f>'5.Budget_Items'!F26</f>
        <v>4000</v>
      </c>
      <c r="E5" s="32">
        <f>'5.Budget_Items'!E39</f>
        <v>1100</v>
      </c>
      <c r="F5" s="32">
        <f>'5.Budget_Items'!E54</f>
        <v>250</v>
      </c>
      <c r="G5" s="32">
        <f>'5.Budget_Items'!E68</f>
        <v>14000</v>
      </c>
      <c r="H5" s="69">
        <f>SUM(C5:G5)</f>
        <v>29446.68</v>
      </c>
      <c r="I5" s="33">
        <f>H5/H$31</f>
        <v>7.9038654904066738E-2</v>
      </c>
    </row>
    <row r="6" spans="2:9">
      <c r="B6" s="70">
        <f>'5.Budget_Items'!J2</f>
        <v>1.2</v>
      </c>
      <c r="C6" s="32">
        <f>'5.Budget_Items'!H13</f>
        <v>13617.419999999998</v>
      </c>
      <c r="D6" s="32">
        <f>'5.Budget_Items'!H26</f>
        <v>4500</v>
      </c>
      <c r="E6" s="32">
        <f>'5.Budget_Items'!G39</f>
        <v>2200</v>
      </c>
      <c r="F6" s="32">
        <f>'5.Budget_Items'!G54</f>
        <v>200</v>
      </c>
      <c r="G6" s="32">
        <f>'5.Budget_Items'!G68</f>
        <v>13250</v>
      </c>
      <c r="H6" s="69">
        <f t="shared" ref="H6:H17" si="0">SUM(C6:G6)</f>
        <v>33767.42</v>
      </c>
      <c r="I6" s="33">
        <f t="shared" ref="I6:I31" si="1">H6/H$31</f>
        <v>9.0636073621225929E-2</v>
      </c>
    </row>
    <row r="7" spans="2:9">
      <c r="B7" s="70">
        <f>'5.Budget_Items'!L2</f>
        <v>1.3</v>
      </c>
      <c r="C7" s="32">
        <f>'5.Budget_Items'!J13</f>
        <v>11249.49</v>
      </c>
      <c r="D7" s="32">
        <f>'5.Budget_Items'!J26</f>
        <v>4500</v>
      </c>
      <c r="E7" s="32">
        <f>'5.Budget_Items'!I39</f>
        <v>2200</v>
      </c>
      <c r="F7" s="32">
        <f>'5.Budget_Items'!I54</f>
        <v>150</v>
      </c>
      <c r="G7" s="32">
        <f>'5.Budget_Items'!I68</f>
        <v>13250</v>
      </c>
      <c r="H7" s="69">
        <f t="shared" si="0"/>
        <v>31349.489999999998</v>
      </c>
      <c r="I7" s="33">
        <f t="shared" si="1"/>
        <v>8.4146040284626009E-2</v>
      </c>
    </row>
    <row r="8" spans="2:9">
      <c r="B8" s="70">
        <f>'5.Budget_Items'!N2</f>
        <v>2.1</v>
      </c>
      <c r="C8" s="32">
        <f>'5.Budget_Items'!L13</f>
        <v>13617.419999999998</v>
      </c>
      <c r="D8" s="32">
        <f>'5.Budget_Items'!L26</f>
        <v>5000</v>
      </c>
      <c r="E8" s="32">
        <f>'5.Budget_Items'!K39</f>
        <v>2200</v>
      </c>
      <c r="F8" s="32">
        <f>'5.Budget_Items'!K54</f>
        <v>350</v>
      </c>
      <c r="G8" s="32">
        <f>'5.Budget_Items'!K68</f>
        <v>14000</v>
      </c>
      <c r="H8" s="69">
        <f t="shared" si="0"/>
        <v>35167.42</v>
      </c>
      <c r="I8" s="33">
        <f t="shared" si="1"/>
        <v>9.439385266000698E-2</v>
      </c>
    </row>
    <row r="9" spans="2:9">
      <c r="B9" s="70">
        <f>'5.Budget_Items'!P2</f>
        <v>2.2000000000000002</v>
      </c>
      <c r="C9" s="32">
        <f>'5.Budget_Items'!N13</f>
        <v>11249.49</v>
      </c>
      <c r="D9" s="32">
        <f>'5.Budget_Items'!N26</f>
        <v>3500</v>
      </c>
      <c r="E9" s="32">
        <f>'5.Budget_Items'!M39</f>
        <v>2200</v>
      </c>
      <c r="F9" s="32">
        <f>'5.Budget_Items'!M54</f>
        <v>200</v>
      </c>
      <c r="G9" s="32">
        <f>'5.Budget_Items'!M68</f>
        <v>13250</v>
      </c>
      <c r="H9" s="69">
        <f t="shared" si="0"/>
        <v>30399.489999999998</v>
      </c>
      <c r="I9" s="33">
        <f t="shared" si="1"/>
        <v>8.1596118794024577E-2</v>
      </c>
    </row>
    <row r="10" spans="2:9">
      <c r="B10" s="70">
        <f>'5.Budget_Items'!R2</f>
        <v>2.2999999999999998</v>
      </c>
      <c r="C10" s="32">
        <f>'5.Budget_Items'!P13</f>
        <v>9282.869999999999</v>
      </c>
      <c r="D10" s="32">
        <f>'5.Budget_Items'!P26</f>
        <v>3500</v>
      </c>
      <c r="E10" s="32">
        <f>'5.Budget_Items'!O39</f>
        <v>2200</v>
      </c>
      <c r="F10" s="32">
        <f>'5.Budget_Items'!O54</f>
        <v>150</v>
      </c>
      <c r="G10" s="32">
        <f>'5.Budget_Items'!O68</f>
        <v>13250</v>
      </c>
      <c r="H10" s="69">
        <f t="shared" si="0"/>
        <v>28382.87</v>
      </c>
      <c r="I10" s="33">
        <f t="shared" si="1"/>
        <v>7.6183252818891253E-2</v>
      </c>
    </row>
    <row r="11" spans="2:9">
      <c r="B11" s="70">
        <f>'5.Budget_Items'!T2</f>
        <v>2.4</v>
      </c>
      <c r="C11" s="32">
        <f>'5.Budget_Items'!R13</f>
        <v>9282.869999999999</v>
      </c>
      <c r="D11" s="32">
        <f>'5.Budget_Items'!R26</f>
        <v>2500</v>
      </c>
      <c r="E11" s="32">
        <f>'5.Budget_Items'!Q39</f>
        <v>2200</v>
      </c>
      <c r="F11" s="32">
        <f>'5.Budget_Items'!Q54</f>
        <v>300</v>
      </c>
      <c r="G11" s="32">
        <f>'5.Budget_Items'!Q68</f>
        <v>14000</v>
      </c>
      <c r="H11" s="69">
        <f t="shared" si="0"/>
        <v>28282.87</v>
      </c>
      <c r="I11" s="33">
        <f t="shared" si="1"/>
        <v>7.5914840030406883E-2</v>
      </c>
    </row>
    <row r="12" spans="2:9">
      <c r="B12" s="70">
        <f>'5.Budget_Items'!V2</f>
        <v>3.1</v>
      </c>
      <c r="C12" s="32">
        <f>'5.Budget_Items'!T13</f>
        <v>4334.5499999999993</v>
      </c>
      <c r="D12" s="32">
        <f>'5.Budget_Items'!T26</f>
        <v>2000</v>
      </c>
      <c r="E12" s="32">
        <f>'5.Budget_Items'!S39</f>
        <v>2200</v>
      </c>
      <c r="F12" s="32">
        <f>'5.Budget_Items'!S54</f>
        <v>300</v>
      </c>
      <c r="G12" s="32">
        <f>'5.Budget_Items'!S68</f>
        <v>14000</v>
      </c>
      <c r="H12" s="69">
        <f t="shared" si="0"/>
        <v>22834.55</v>
      </c>
      <c r="I12" s="33">
        <f t="shared" si="1"/>
        <v>6.1290852392855727E-2</v>
      </c>
    </row>
    <row r="13" spans="2:9">
      <c r="B13" s="70">
        <f>'5.Budget_Items'!X2</f>
        <v>3.2</v>
      </c>
      <c r="C13" s="32">
        <f>'5.Budget_Items'!V13</f>
        <v>11143.259999999998</v>
      </c>
      <c r="D13" s="32">
        <f>'5.Budget_Items'!V26</f>
        <v>3000</v>
      </c>
      <c r="E13" s="32">
        <f>'5.Budget_Items'!U39</f>
        <v>2200</v>
      </c>
      <c r="F13" s="32">
        <f>'5.Budget_Items'!U54</f>
        <v>400</v>
      </c>
      <c r="G13" s="32">
        <f>'5.Budget_Items'!U68</f>
        <v>14000</v>
      </c>
      <c r="H13" s="69">
        <f t="shared" si="0"/>
        <v>30743.26</v>
      </c>
      <c r="I13" s="33">
        <f t="shared" si="1"/>
        <v>8.2518841436997267E-2</v>
      </c>
    </row>
    <row r="14" spans="2:9">
      <c r="B14" s="112">
        <f>'5.Budget_Items'!Z2</f>
        <v>3.3</v>
      </c>
      <c r="C14" s="32">
        <f>'5.Budget_Items'!X13</f>
        <v>11650.8</v>
      </c>
      <c r="D14" s="32">
        <f>'5.Budget_Items'!X26</f>
        <v>1500</v>
      </c>
      <c r="E14" s="32">
        <f>'5.Budget_Items'!W39</f>
        <v>2200</v>
      </c>
      <c r="F14" s="32">
        <f>'5.Budget_Items'!W54</f>
        <v>0</v>
      </c>
      <c r="G14" s="32">
        <f>'5.Budget_Items'!W68</f>
        <v>14000</v>
      </c>
      <c r="H14" s="69">
        <f t="shared" si="0"/>
        <v>29350.799999999999</v>
      </c>
      <c r="I14" s="33">
        <f t="shared" si="1"/>
        <v>7.8781300722467931E-2</v>
      </c>
    </row>
    <row r="15" spans="2:9">
      <c r="B15" s="112">
        <f>'5.Budget_Items'!AB2</f>
        <v>3.4</v>
      </c>
      <c r="C15" s="32">
        <f>'5.Budget_Items'!Z13</f>
        <v>11650.8</v>
      </c>
      <c r="D15" s="32">
        <f>'5.Budget_Items'!Z26</f>
        <v>3000</v>
      </c>
      <c r="E15" s="32">
        <f>'5.Budget_Items'!Y39</f>
        <v>0</v>
      </c>
      <c r="F15" s="32">
        <f>'5.Budget_Items'!Y54</f>
        <v>0</v>
      </c>
      <c r="G15" s="32">
        <f>'5.Budget_Items'!Y68</f>
        <v>14000</v>
      </c>
      <c r="H15" s="69">
        <f t="shared" si="0"/>
        <v>28650.799999999999</v>
      </c>
      <c r="I15" s="33">
        <f t="shared" si="1"/>
        <v>7.6902411203077392E-2</v>
      </c>
    </row>
    <row r="16" spans="2:9">
      <c r="B16" s="112">
        <f>'5.Budget_Items'!AD2</f>
        <v>3.5</v>
      </c>
      <c r="C16" s="32">
        <f>'5.Budget_Items'!AB13</f>
        <v>13617.419999999998</v>
      </c>
      <c r="D16" s="32">
        <f>'5.Budget_Items'!AB26</f>
        <v>3000</v>
      </c>
      <c r="E16" s="32">
        <f>'5.Budget_Items'!AA39</f>
        <v>0</v>
      </c>
      <c r="F16" s="32">
        <f>'5.Budget_Items'!AA54</f>
        <v>700</v>
      </c>
      <c r="G16" s="32">
        <f>'5.Budget_Items'!AA68</f>
        <v>13250</v>
      </c>
      <c r="H16" s="69">
        <f t="shared" si="0"/>
        <v>30567.42</v>
      </c>
      <c r="I16" s="33">
        <f t="shared" si="1"/>
        <v>8.2046864389726359E-2</v>
      </c>
    </row>
    <row r="17" spans="2:9">
      <c r="B17" s="112">
        <f>'5.Budget_Items'!AF2</f>
        <v>3.6</v>
      </c>
      <c r="C17" s="32">
        <f>'5.Budget_Items'!AF13</f>
        <v>13617.419999999998</v>
      </c>
      <c r="D17" s="32">
        <f>'5.Budget_Items'!AG13</f>
        <v>0</v>
      </c>
      <c r="E17" s="32">
        <f>'5.Budget_Items'!AA40</f>
        <v>0</v>
      </c>
      <c r="F17" s="32">
        <f>'5.Budget_Items'!AI13</f>
        <v>0</v>
      </c>
      <c r="G17" s="32">
        <f>'5.Budget_Items'!AJ13</f>
        <v>0</v>
      </c>
      <c r="H17" s="69">
        <f t="shared" si="0"/>
        <v>13617.419999999998</v>
      </c>
      <c r="I17" s="33">
        <f t="shared" si="1"/>
        <v>3.6550896741627113E-2</v>
      </c>
    </row>
    <row r="18" spans="2:9">
      <c r="B18" s="112"/>
      <c r="C18" s="32"/>
      <c r="D18" s="32"/>
      <c r="E18" s="32"/>
      <c r="F18" s="32"/>
      <c r="G18" s="32"/>
      <c r="H18" s="69"/>
      <c r="I18" s="33"/>
    </row>
    <row r="19" spans="2:9">
      <c r="B19" s="112"/>
      <c r="C19" s="32"/>
      <c r="D19" s="32"/>
      <c r="E19" s="32"/>
      <c r="F19" s="32"/>
      <c r="G19" s="32"/>
      <c r="H19" s="69"/>
      <c r="I19" s="33"/>
    </row>
    <row r="20" spans="2:9">
      <c r="B20" s="112"/>
      <c r="C20" s="32"/>
      <c r="D20" s="32"/>
      <c r="E20" s="32"/>
      <c r="F20" s="32"/>
      <c r="G20" s="32"/>
      <c r="H20" s="69"/>
      <c r="I20" s="33"/>
    </row>
    <row r="21" spans="2:9">
      <c r="B21" s="112"/>
      <c r="C21" s="32"/>
      <c r="D21" s="32"/>
      <c r="E21" s="32"/>
      <c r="F21" s="32"/>
      <c r="G21" s="32"/>
      <c r="H21" s="69"/>
      <c r="I21" s="33"/>
    </row>
    <row r="22" spans="2:9">
      <c r="B22" s="112"/>
      <c r="C22" s="32"/>
      <c r="D22" s="32"/>
      <c r="E22" s="32"/>
      <c r="F22" s="32"/>
      <c r="G22" s="32"/>
      <c r="H22" s="69"/>
      <c r="I22" s="33"/>
    </row>
    <row r="23" spans="2:9">
      <c r="B23" s="112"/>
      <c r="C23" s="32"/>
      <c r="D23" s="32"/>
      <c r="E23" s="32"/>
      <c r="F23" s="32"/>
      <c r="G23" s="32"/>
      <c r="H23" s="69"/>
      <c r="I23" s="33"/>
    </row>
    <row r="24" spans="2:9" ht="15.75" customHeight="1">
      <c r="B24" s="112"/>
      <c r="C24" s="32"/>
      <c r="D24" s="32"/>
      <c r="E24" s="32"/>
      <c r="F24" s="32"/>
      <c r="G24" s="32"/>
      <c r="H24" s="69"/>
      <c r="I24" s="33"/>
    </row>
    <row r="25" spans="2:9" ht="15.75" customHeight="1">
      <c r="B25" s="112"/>
      <c r="C25" s="32"/>
      <c r="D25" s="32"/>
      <c r="E25" s="32"/>
      <c r="F25" s="32"/>
      <c r="G25" s="32"/>
      <c r="H25" s="69"/>
      <c r="I25" s="33"/>
    </row>
    <row r="26" spans="2:9" ht="15.75" customHeight="1">
      <c r="B26" s="112"/>
      <c r="C26" s="32"/>
      <c r="D26" s="32"/>
      <c r="E26" s="32"/>
      <c r="F26" s="32"/>
      <c r="G26" s="32"/>
      <c r="H26" s="69"/>
      <c r="I26" s="33"/>
    </row>
    <row r="27" spans="2:9" ht="15.75" customHeight="1">
      <c r="B27" s="112"/>
      <c r="C27" s="32"/>
      <c r="D27" s="32"/>
      <c r="E27" s="32"/>
      <c r="F27" s="32"/>
      <c r="G27" s="32"/>
      <c r="H27" s="69"/>
      <c r="I27" s="33"/>
    </row>
    <row r="28" spans="2:9" ht="15.75" customHeight="1">
      <c r="B28" s="112"/>
      <c r="C28" s="32"/>
      <c r="D28" s="32"/>
      <c r="E28" s="32"/>
      <c r="F28" s="32"/>
      <c r="G28" s="32"/>
      <c r="H28" s="69"/>
      <c r="I28" s="33"/>
    </row>
    <row r="29" spans="2:9" ht="15.75" customHeight="1">
      <c r="B29" s="112"/>
      <c r="C29" s="32"/>
      <c r="D29" s="32"/>
      <c r="E29" s="32"/>
      <c r="F29" s="32"/>
      <c r="G29" s="32"/>
      <c r="H29" s="69"/>
      <c r="I29" s="33"/>
    </row>
    <row r="30" spans="2:9">
      <c r="B30" s="112"/>
      <c r="C30" s="32"/>
      <c r="D30" s="32"/>
      <c r="E30" s="32"/>
      <c r="F30" s="32"/>
      <c r="G30" s="32"/>
      <c r="H30" s="69"/>
      <c r="I30" s="33"/>
    </row>
    <row r="31" spans="2:9">
      <c r="B31" s="34" t="s">
        <v>4</v>
      </c>
      <c r="C31" s="32">
        <f>SUM(C1:C30)</f>
        <v>144410.49</v>
      </c>
      <c r="D31" s="32">
        <f>SUM(D1:D30)</f>
        <v>40000</v>
      </c>
      <c r="E31" s="32">
        <f>SUM(E1:E30)</f>
        <v>20900</v>
      </c>
      <c r="F31" s="32">
        <f>SUM(F1:F30)</f>
        <v>3000</v>
      </c>
      <c r="G31" s="32">
        <f>SUM(G1:G30)</f>
        <v>164250</v>
      </c>
      <c r="H31" s="69">
        <f>SUM(H5:H30)</f>
        <v>372560.48999999993</v>
      </c>
      <c r="I31" s="33">
        <f t="shared" si="1"/>
        <v>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1.Directions</vt:lpstr>
      <vt:lpstr>2.Performance_Items</vt:lpstr>
      <vt:lpstr>3.Pay Level</vt:lpstr>
      <vt:lpstr>4.Fringe_Benefits</vt:lpstr>
      <vt:lpstr>5.Budget_Items</vt:lpstr>
      <vt:lpstr>6.Summary</vt:lpstr>
      <vt:lpstr>Pay Levels</vt:lpstr>
      <vt:lpstr>'2.Performance_Items'!Print_Area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Researcher</dc:title>
  <dc:subject>Budget Workbook</dc:subject>
  <dc:creator>William Haglelgam</dc:creator>
  <cp:keywords>Performance Budget</cp:keywords>
  <cp:lastModifiedBy>haglelgam</cp:lastModifiedBy>
  <cp:lastPrinted>2010-11-01T22:40:39Z</cp:lastPrinted>
  <dcterms:created xsi:type="dcterms:W3CDTF">2010-04-21T01:18:24Z</dcterms:created>
  <dcterms:modified xsi:type="dcterms:W3CDTF">2010-11-03T07:49:12Z</dcterms:modified>
  <cp:category>Budget</cp:category>
  <cp:contentStatus>New</cp:contentStatus>
</cp:coreProperties>
</file>